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<sst xmlns="http://schemas.openxmlformats.org/spreadsheetml/2006/main" count="102" uniqueCount="53">
  <si>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PEDIDO NARANJAS</t>
  </si>
  <si>
    <t xml:space="preserve">Zumo </t>
  </si>
  <si>
    <t>Mesa</t>
  </si>
  <si>
    <t>Mandarinas</t>
  </si>
  <si>
    <t>Pomelo</t>
  </si>
  <si>
    <t>Tot kg</t>
  </si>
  <si>
    <t>Total €</t>
  </si>
  <si>
    <t>kg</t>
  </si>
  <si>
    <t>€</t>
  </si>
  <si>
    <t>Adolfo-Irma</t>
  </si>
  <si>
    <t>Marifé</t>
  </si>
  <si>
    <t>M Naranja</t>
  </si>
  <si>
    <t>Unidades</t>
  </si>
  <si>
    <t>M Naranja- Chocolate</t>
  </si>
  <si>
    <t>Paca Delegación</t>
  </si>
  <si>
    <t>TOTAL</t>
  </si>
  <si>
    <t>Alberto Gonzalez</t>
  </si>
  <si>
    <t>Juan</t>
  </si>
  <si>
    <t>Berta Delegación</t>
  </si>
  <si>
    <t>Ana Guerra</t>
  </si>
  <si>
    <t>Felix</t>
  </si>
  <si>
    <t>Piedad</t>
  </si>
  <si>
    <t>Fernando G. Porras</t>
  </si>
  <si>
    <t>María Martinez</t>
  </si>
  <si>
    <t>Nuria Cordente</t>
  </si>
  <si>
    <t>Maribel</t>
  </si>
  <si>
    <t>Lola</t>
  </si>
  <si>
    <t>Devolver</t>
  </si>
  <si>
    <t>Aportar</t>
  </si>
  <si>
    <t>P.Antes</t>
  </si>
  <si>
    <t>ATENCION AÑADIR CAJA ANA GUERRA</t>
  </si>
  <si>
    <t>OJO !!!!!!!</t>
  </si>
  <si>
    <t>Limon</t>
  </si>
  <si>
    <t>Mermelada</t>
  </si>
  <si>
    <t>Almendra</t>
  </si>
  <si>
    <t>KG</t>
  </si>
  <si>
    <t>Ud</t>
  </si>
  <si>
    <t>Irma</t>
  </si>
  <si>
    <t>Mercedes</t>
  </si>
  <si>
    <t xml:space="preserve">Susana Vega </t>
  </si>
  <si>
    <t>Rosario Briones</t>
  </si>
  <si>
    <t>Alberto padre</t>
  </si>
  <si>
    <t>Maria García</t>
  </si>
  <si>
    <t>TOTAL NARANJAS</t>
  </si>
  <si>
    <t>Beatriz Palomo</t>
  </si>
  <si>
    <t>Marife</t>
  </si>
  <si>
    <t>Leticia y Susana</t>
  </si>
  <si>
    <t>Maria Andrçes</t>
  </si>
  <si>
    <t>Ana Mas</t>
  </si>
  <si>
    <t>Maria Martinez</t>
  </si>
  <si>
    <t>Charo Basterrechea</t>
  </si>
  <si>
    <t>Mª Mar Frías</t>
  </si>
  <si>
    <t>Amparo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</si>
</sst>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PageLayoutView="0" workbookViewId="0" topLeftCell="A1">
      <selection activeCell="J16" sqref="J16"/>
    </sheetView>
  </sheetViews>
  <sheetFormatPr defaultColWidth="11.421875" defaultRowHeight="12.75"/>
  <cols>
    <col min="1" max="1" width="35.00390625" style="0" customWidth="1"/>
    <col min="2" max="2" width="8.8515625" style="0" customWidth="1"/>
    <col min="3" max="3" width="11.140625" style="0" customWidth="1"/>
    <col min="4" max="4" width="8.7109375" style="0" customWidth="1"/>
    <col min="5" max="5" width="9.8515625" style="0" customWidth="1"/>
    <col min="6" max="6" width="9.00390625" style="0" customWidth="1"/>
    <col min="7" max="7" width="8.00390625" style="0" customWidth="1"/>
    <col min="8" max="8" width="8.421875" style="0" customWidth="1"/>
    <col min="9" max="10" width="11.28125" style="0" customWidth="1"/>
    <col min="11" max="11" width="9.7109375" style="0" customWidth="1"/>
  </cols>
  <sheetData>
    <row r="1" spans="1:12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>
      <c r="A2" s="23"/>
      <c r="B2" s="42" t="s">
        <v>1</v>
      </c>
      <c r="C2" s="43"/>
      <c r="D2" s="44" t="s">
        <v>2</v>
      </c>
      <c r="E2" s="45"/>
      <c r="F2" s="46" t="s">
        <v>32</v>
      </c>
      <c r="G2" s="47"/>
      <c r="H2" s="48" t="s">
        <v>33</v>
      </c>
      <c r="I2" s="48"/>
      <c r="J2" s="49" t="s">
        <v>34</v>
      </c>
      <c r="K2" s="49"/>
      <c r="L2" s="40" t="s">
        <v>6</v>
      </c>
    </row>
    <row r="3" spans="1:12" ht="20.25">
      <c r="A3" s="25"/>
      <c r="B3" s="24" t="s">
        <v>7</v>
      </c>
      <c r="C3" s="24" t="s">
        <v>8</v>
      </c>
      <c r="D3" s="26" t="s">
        <v>7</v>
      </c>
      <c r="E3" s="26" t="s">
        <v>8</v>
      </c>
      <c r="F3" s="27" t="s">
        <v>7</v>
      </c>
      <c r="G3" s="27" t="s">
        <v>8</v>
      </c>
      <c r="H3" s="28" t="s">
        <v>36</v>
      </c>
      <c r="I3" s="28" t="s">
        <v>8</v>
      </c>
      <c r="J3" s="29" t="s">
        <v>35</v>
      </c>
      <c r="K3" s="29" t="s">
        <v>8</v>
      </c>
      <c r="L3" s="41"/>
    </row>
    <row r="4" spans="1:12" ht="20.25">
      <c r="A4" s="30" t="s">
        <v>37</v>
      </c>
      <c r="B4" s="36">
        <v>30</v>
      </c>
      <c r="C4" s="31">
        <f>B4*1.1</f>
        <v>33</v>
      </c>
      <c r="D4" s="31">
        <v>0</v>
      </c>
      <c r="E4" s="31">
        <f>D4*1.1</f>
        <v>0</v>
      </c>
      <c r="F4" s="31">
        <v>0</v>
      </c>
      <c r="G4" s="31">
        <f>F4*1.45</f>
        <v>0</v>
      </c>
      <c r="H4" s="31">
        <v>0</v>
      </c>
      <c r="I4" s="31">
        <f>H4*4</f>
        <v>0</v>
      </c>
      <c r="J4" s="31">
        <v>0</v>
      </c>
      <c r="K4" s="31">
        <f>J4*2.25</f>
        <v>0</v>
      </c>
      <c r="L4" s="31">
        <f>C4+E4+G4+I4+K4</f>
        <v>33</v>
      </c>
    </row>
    <row r="5" spans="1:12" ht="20.25">
      <c r="A5" s="30" t="s">
        <v>44</v>
      </c>
      <c r="B5" s="36">
        <v>10</v>
      </c>
      <c r="C5" s="31">
        <f aca="true" t="shared" si="0" ref="C5:C18">B5*1.1</f>
        <v>11</v>
      </c>
      <c r="D5" s="31">
        <v>0</v>
      </c>
      <c r="E5" s="31">
        <f aca="true" t="shared" si="1" ref="E5:E18">D5*1.1</f>
        <v>0</v>
      </c>
      <c r="F5" s="31">
        <v>0</v>
      </c>
      <c r="G5" s="31">
        <f aca="true" t="shared" si="2" ref="G5:G17">F5*1.45</f>
        <v>0</v>
      </c>
      <c r="H5" s="31">
        <v>0</v>
      </c>
      <c r="I5" s="31">
        <f aca="true" t="shared" si="3" ref="I5:I17">H5*4</f>
        <v>0</v>
      </c>
      <c r="J5" s="31">
        <v>0</v>
      </c>
      <c r="K5" s="31">
        <f aca="true" t="shared" si="4" ref="K5:K17">J5*2.25</f>
        <v>0</v>
      </c>
      <c r="L5" s="31">
        <f aca="true" t="shared" si="5" ref="L5:L19">C5+E5+G5+I5+K5</f>
        <v>11</v>
      </c>
    </row>
    <row r="6" spans="1:12" ht="20.25">
      <c r="A6" s="30" t="s">
        <v>38</v>
      </c>
      <c r="B6" s="36">
        <v>5</v>
      </c>
      <c r="C6" s="31">
        <f t="shared" si="0"/>
        <v>5.5</v>
      </c>
      <c r="D6" s="36">
        <v>5</v>
      </c>
      <c r="E6" s="31">
        <f t="shared" si="1"/>
        <v>5.5</v>
      </c>
      <c r="F6" s="36">
        <v>2</v>
      </c>
      <c r="G6" s="31">
        <f t="shared" si="2"/>
        <v>2.9</v>
      </c>
      <c r="H6" s="31">
        <v>0</v>
      </c>
      <c r="I6" s="31">
        <f t="shared" si="3"/>
        <v>0</v>
      </c>
      <c r="J6" s="36">
        <v>1</v>
      </c>
      <c r="K6" s="31">
        <f t="shared" si="4"/>
        <v>2.25</v>
      </c>
      <c r="L6" s="31">
        <f t="shared" si="5"/>
        <v>16.15</v>
      </c>
    </row>
    <row r="7" spans="1:12" ht="20.25">
      <c r="A7" s="30" t="s">
        <v>39</v>
      </c>
      <c r="B7" s="36">
        <v>20</v>
      </c>
      <c r="C7" s="31">
        <f t="shared" si="0"/>
        <v>22</v>
      </c>
      <c r="D7" s="31">
        <v>0</v>
      </c>
      <c r="E7" s="31">
        <f t="shared" si="1"/>
        <v>0</v>
      </c>
      <c r="F7" s="36">
        <v>2</v>
      </c>
      <c r="G7" s="31">
        <f t="shared" si="2"/>
        <v>2.9</v>
      </c>
      <c r="H7" s="31">
        <v>0</v>
      </c>
      <c r="I7" s="31">
        <f t="shared" si="3"/>
        <v>0</v>
      </c>
      <c r="J7" s="31">
        <v>0</v>
      </c>
      <c r="K7" s="31">
        <f t="shared" si="4"/>
        <v>0</v>
      </c>
      <c r="L7" s="31">
        <f t="shared" si="5"/>
        <v>24.9</v>
      </c>
    </row>
    <row r="8" spans="1:12" ht="20.25">
      <c r="A8" s="30" t="s">
        <v>47</v>
      </c>
      <c r="B8" s="36">
        <v>10</v>
      </c>
      <c r="C8" s="31">
        <f t="shared" si="0"/>
        <v>11</v>
      </c>
      <c r="D8" s="32">
        <v>0</v>
      </c>
      <c r="E8" s="31">
        <f t="shared" si="1"/>
        <v>0</v>
      </c>
      <c r="F8" s="32">
        <v>0</v>
      </c>
      <c r="G8" s="31">
        <f t="shared" si="2"/>
        <v>0</v>
      </c>
      <c r="H8" s="32">
        <v>0</v>
      </c>
      <c r="I8" s="31">
        <f t="shared" si="3"/>
        <v>0</v>
      </c>
      <c r="J8" s="32">
        <v>0</v>
      </c>
      <c r="K8" s="31">
        <f t="shared" si="4"/>
        <v>0</v>
      </c>
      <c r="L8" s="31">
        <f t="shared" si="5"/>
        <v>11</v>
      </c>
    </row>
    <row r="9" spans="1:12" ht="20.25">
      <c r="A9" s="30" t="s">
        <v>48</v>
      </c>
      <c r="B9" s="36">
        <v>10</v>
      </c>
      <c r="C9" s="31">
        <f t="shared" si="0"/>
        <v>11</v>
      </c>
      <c r="D9" s="32">
        <v>0</v>
      </c>
      <c r="E9" s="31">
        <f t="shared" si="1"/>
        <v>0</v>
      </c>
      <c r="F9" s="32">
        <v>0</v>
      </c>
      <c r="G9" s="31">
        <f t="shared" si="2"/>
        <v>0</v>
      </c>
      <c r="H9" s="32">
        <v>0</v>
      </c>
      <c r="I9" s="31">
        <f t="shared" si="3"/>
        <v>0</v>
      </c>
      <c r="J9" s="32">
        <v>0</v>
      </c>
      <c r="K9" s="31">
        <f t="shared" si="4"/>
        <v>0</v>
      </c>
      <c r="L9" s="31">
        <f t="shared" si="5"/>
        <v>11</v>
      </c>
    </row>
    <row r="10" spans="1:12" ht="20.25">
      <c r="A10" s="30" t="s">
        <v>49</v>
      </c>
      <c r="B10" s="39">
        <v>0</v>
      </c>
      <c r="C10" s="31">
        <f t="shared" si="0"/>
        <v>0</v>
      </c>
      <c r="D10" s="36">
        <v>10</v>
      </c>
      <c r="E10" s="31">
        <f t="shared" si="1"/>
        <v>11</v>
      </c>
      <c r="F10" s="31">
        <v>0</v>
      </c>
      <c r="G10" s="31">
        <f t="shared" si="2"/>
        <v>0</v>
      </c>
      <c r="H10" s="31">
        <v>0</v>
      </c>
      <c r="I10" s="31">
        <f t="shared" si="3"/>
        <v>0</v>
      </c>
      <c r="J10" s="31">
        <v>0</v>
      </c>
      <c r="K10" s="31">
        <f t="shared" si="4"/>
        <v>0</v>
      </c>
      <c r="L10" s="31">
        <f t="shared" si="5"/>
        <v>11</v>
      </c>
    </row>
    <row r="11" spans="1:12" ht="20.25">
      <c r="A11" s="30" t="s">
        <v>40</v>
      </c>
      <c r="B11" s="36">
        <v>5</v>
      </c>
      <c r="C11" s="31">
        <f t="shared" si="0"/>
        <v>5.5</v>
      </c>
      <c r="D11" s="36">
        <v>5</v>
      </c>
      <c r="E11" s="31">
        <f t="shared" si="1"/>
        <v>5.5</v>
      </c>
      <c r="F11" s="31">
        <v>0</v>
      </c>
      <c r="G11" s="31">
        <f t="shared" si="2"/>
        <v>0</v>
      </c>
      <c r="H11" s="31">
        <v>0</v>
      </c>
      <c r="I11" s="31">
        <f t="shared" si="3"/>
        <v>0</v>
      </c>
      <c r="J11" s="31">
        <v>0</v>
      </c>
      <c r="K11" s="31">
        <f t="shared" si="4"/>
        <v>0</v>
      </c>
      <c r="L11" s="31">
        <f t="shared" si="5"/>
        <v>11</v>
      </c>
    </row>
    <row r="12" spans="1:12" ht="20.25">
      <c r="A12" s="30" t="s">
        <v>45</v>
      </c>
      <c r="B12" s="36">
        <v>10</v>
      </c>
      <c r="C12" s="31">
        <f t="shared" si="0"/>
        <v>11</v>
      </c>
      <c r="D12" s="39">
        <v>0</v>
      </c>
      <c r="E12" s="31">
        <f t="shared" si="1"/>
        <v>0</v>
      </c>
      <c r="F12" s="39">
        <v>0</v>
      </c>
      <c r="G12" s="39">
        <f t="shared" si="2"/>
        <v>0</v>
      </c>
      <c r="H12" s="39">
        <v>0</v>
      </c>
      <c r="I12" s="39">
        <f t="shared" si="3"/>
        <v>0</v>
      </c>
      <c r="J12" s="39">
        <v>0</v>
      </c>
      <c r="K12" s="31">
        <f t="shared" si="4"/>
        <v>0</v>
      </c>
      <c r="L12" s="31">
        <f t="shared" si="5"/>
        <v>11</v>
      </c>
    </row>
    <row r="13" spans="1:12" ht="20.25">
      <c r="A13" s="30" t="s">
        <v>52</v>
      </c>
      <c r="B13" s="36">
        <v>3</v>
      </c>
      <c r="C13" s="31">
        <f t="shared" si="0"/>
        <v>3.3000000000000003</v>
      </c>
      <c r="D13" s="36">
        <v>6</v>
      </c>
      <c r="E13" s="31">
        <f t="shared" si="1"/>
        <v>6.6000000000000005</v>
      </c>
      <c r="F13" s="36">
        <v>1</v>
      </c>
      <c r="G13" s="39">
        <f t="shared" si="2"/>
        <v>1.45</v>
      </c>
      <c r="H13" s="39">
        <v>0</v>
      </c>
      <c r="I13" s="39">
        <f t="shared" si="3"/>
        <v>0</v>
      </c>
      <c r="J13" s="39">
        <v>0</v>
      </c>
      <c r="K13" s="31">
        <f t="shared" si="4"/>
        <v>0</v>
      </c>
      <c r="L13" s="31">
        <f t="shared" si="5"/>
        <v>11.35</v>
      </c>
    </row>
    <row r="14" spans="1:12" ht="20.25">
      <c r="A14" s="30" t="s">
        <v>41</v>
      </c>
      <c r="B14" s="36">
        <v>6</v>
      </c>
      <c r="C14" s="31">
        <f t="shared" si="0"/>
        <v>6.6000000000000005</v>
      </c>
      <c r="D14" s="36">
        <v>7</v>
      </c>
      <c r="E14" s="31">
        <f t="shared" si="1"/>
        <v>7.700000000000001</v>
      </c>
      <c r="F14" s="36">
        <v>2</v>
      </c>
      <c r="G14" s="39">
        <f t="shared" si="2"/>
        <v>2.9</v>
      </c>
      <c r="H14" s="39">
        <v>0</v>
      </c>
      <c r="I14" s="39">
        <f t="shared" si="3"/>
        <v>0</v>
      </c>
      <c r="J14" s="39">
        <v>0</v>
      </c>
      <c r="K14" s="31">
        <f t="shared" si="4"/>
        <v>0</v>
      </c>
      <c r="L14" s="31">
        <f t="shared" si="5"/>
        <v>17.2</v>
      </c>
    </row>
    <row r="15" spans="1:12" ht="20.25">
      <c r="A15" s="30" t="s">
        <v>50</v>
      </c>
      <c r="B15" s="36">
        <v>10</v>
      </c>
      <c r="C15" s="31">
        <f t="shared" si="0"/>
        <v>11</v>
      </c>
      <c r="D15" s="39">
        <v>0</v>
      </c>
      <c r="E15" s="31">
        <f t="shared" si="1"/>
        <v>0</v>
      </c>
      <c r="F15" s="39">
        <v>0</v>
      </c>
      <c r="G15" s="39">
        <f t="shared" si="2"/>
        <v>0</v>
      </c>
      <c r="H15" s="36">
        <v>1</v>
      </c>
      <c r="I15" s="39">
        <f t="shared" si="3"/>
        <v>4</v>
      </c>
      <c r="J15" s="39">
        <v>0</v>
      </c>
      <c r="K15" s="31">
        <f t="shared" si="4"/>
        <v>0</v>
      </c>
      <c r="L15" s="31">
        <f t="shared" si="5"/>
        <v>15</v>
      </c>
    </row>
    <row r="16" spans="1:12" ht="20.25">
      <c r="A16" s="30" t="s">
        <v>51</v>
      </c>
      <c r="B16" s="36">
        <v>45</v>
      </c>
      <c r="C16" s="31">
        <f t="shared" si="0"/>
        <v>49.50000000000001</v>
      </c>
      <c r="D16" s="39">
        <v>0</v>
      </c>
      <c r="E16" s="31">
        <f t="shared" si="1"/>
        <v>0</v>
      </c>
      <c r="F16" s="39">
        <v>0</v>
      </c>
      <c r="G16" s="39">
        <f t="shared" si="2"/>
        <v>0</v>
      </c>
      <c r="H16" s="39">
        <v>0</v>
      </c>
      <c r="I16" s="39">
        <f t="shared" si="3"/>
        <v>0</v>
      </c>
      <c r="J16" s="36">
        <v>2</v>
      </c>
      <c r="K16" s="31">
        <f t="shared" si="4"/>
        <v>4.5</v>
      </c>
      <c r="L16" s="31">
        <f t="shared" si="5"/>
        <v>54.00000000000001</v>
      </c>
    </row>
    <row r="17" spans="1:12" s="2" customFormat="1" ht="20.25">
      <c r="A17" s="30" t="s">
        <v>42</v>
      </c>
      <c r="B17" s="36">
        <v>10</v>
      </c>
      <c r="C17" s="31">
        <f t="shared" si="0"/>
        <v>11</v>
      </c>
      <c r="D17" s="39">
        <v>0</v>
      </c>
      <c r="E17" s="31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1">
        <f t="shared" si="4"/>
        <v>0</v>
      </c>
      <c r="L17" s="31">
        <f t="shared" si="5"/>
        <v>11</v>
      </c>
    </row>
    <row r="18" spans="1:12" s="2" customFormat="1" ht="20.25">
      <c r="A18" s="33" t="s">
        <v>46</v>
      </c>
      <c r="B18" s="36">
        <v>9</v>
      </c>
      <c r="C18" s="31">
        <f t="shared" si="0"/>
        <v>9.9</v>
      </c>
      <c r="D18" s="36">
        <v>4</v>
      </c>
      <c r="E18" s="31">
        <f t="shared" si="1"/>
        <v>4.4</v>
      </c>
      <c r="F18" s="39">
        <v>0</v>
      </c>
      <c r="G18" s="39">
        <f>F18*1.45</f>
        <v>0</v>
      </c>
      <c r="H18" s="39">
        <v>0</v>
      </c>
      <c r="I18" s="39">
        <f>H18*4</f>
        <v>0</v>
      </c>
      <c r="J18" s="39">
        <v>0</v>
      </c>
      <c r="K18" s="39">
        <f>J18*2.25</f>
        <v>0</v>
      </c>
      <c r="L18" s="31">
        <f t="shared" si="5"/>
        <v>14.3</v>
      </c>
    </row>
    <row r="19" spans="1:12" ht="20.25">
      <c r="A19" s="23"/>
      <c r="B19" s="37">
        <f aca="true" t="shared" si="6" ref="B19:K19">SUM(B4:B18)</f>
        <v>183</v>
      </c>
      <c r="C19" s="32">
        <f t="shared" si="6"/>
        <v>201.29999999999998</v>
      </c>
      <c r="D19" s="37">
        <f t="shared" si="6"/>
        <v>37</v>
      </c>
      <c r="E19" s="32">
        <f t="shared" si="6"/>
        <v>40.7</v>
      </c>
      <c r="F19" s="37">
        <f t="shared" si="6"/>
        <v>7</v>
      </c>
      <c r="G19" s="31">
        <f t="shared" si="6"/>
        <v>10.15</v>
      </c>
      <c r="H19" s="37">
        <f t="shared" si="6"/>
        <v>1</v>
      </c>
      <c r="I19" s="31">
        <f t="shared" si="6"/>
        <v>4</v>
      </c>
      <c r="J19" s="37">
        <f t="shared" si="6"/>
        <v>3</v>
      </c>
      <c r="K19" s="31">
        <f t="shared" si="6"/>
        <v>6.75</v>
      </c>
      <c r="L19" s="31">
        <f t="shared" si="5"/>
        <v>262.9</v>
      </c>
    </row>
    <row r="20" spans="1:12" ht="23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 t="s">
        <v>15</v>
      </c>
      <c r="L20" s="38">
        <f>SUM(L4:L18)</f>
        <v>262.9</v>
      </c>
    </row>
    <row r="21" spans="1:12" ht="2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0.25">
      <c r="A22" s="23"/>
      <c r="B22" s="23"/>
      <c r="C22" s="23" t="s">
        <v>43</v>
      </c>
      <c r="D22" s="23"/>
      <c r="E22" s="23"/>
      <c r="F22" s="23">
        <f>B19+D19</f>
        <v>220</v>
      </c>
      <c r="G22" s="23"/>
      <c r="H22" s="23"/>
      <c r="I22" s="23"/>
      <c r="J22" s="23"/>
      <c r="K22" s="23"/>
      <c r="L22" s="23"/>
    </row>
    <row r="23" spans="1:12" ht="20.25">
      <c r="A23" s="23"/>
      <c r="B23" s="23"/>
      <c r="D23" s="23"/>
      <c r="E23" s="23"/>
      <c r="F23" s="34"/>
      <c r="G23" s="34"/>
      <c r="H23" s="34"/>
      <c r="I23" s="23"/>
      <c r="J23" s="23"/>
      <c r="K23" s="23"/>
      <c r="L23" s="23"/>
    </row>
    <row r="24" spans="1:12" ht="20.25">
      <c r="A24" s="23"/>
      <c r="B24" s="23"/>
      <c r="C24" s="23"/>
      <c r="D24" s="23"/>
      <c r="E24" s="23"/>
      <c r="F24" s="34"/>
      <c r="G24" s="34"/>
      <c r="H24" s="34"/>
      <c r="I24" s="23"/>
      <c r="J24" s="23"/>
      <c r="K24" s="23"/>
      <c r="L24" s="23"/>
    </row>
    <row r="25" spans="6:8" ht="12.75">
      <c r="F25" s="35"/>
      <c r="G25" s="35"/>
      <c r="H25" s="35"/>
    </row>
    <row r="26" spans="6:8" ht="12.75">
      <c r="F26" s="35"/>
      <c r="G26" s="35"/>
      <c r="H26" s="35"/>
    </row>
  </sheetData>
  <sheetProtection/>
  <mergeCells count="6">
    <mergeCell ref="L2:L3"/>
    <mergeCell ref="B2:C2"/>
    <mergeCell ref="D2:E2"/>
    <mergeCell ref="F2:G2"/>
    <mergeCell ref="H2:I2"/>
    <mergeCell ref="J2:K2"/>
  </mergeCells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11.421875" defaultRowHeight="12.75"/>
  <cols>
    <col min="1" max="1" width="18.28125" style="0" customWidth="1"/>
    <col min="2" max="2" width="12.28125" style="0" customWidth="1"/>
    <col min="3" max="3" width="19.57421875" style="0" customWidth="1"/>
  </cols>
  <sheetData>
    <row r="1" spans="2:6" ht="12.75">
      <c r="B1" s="13" t="s">
        <v>1</v>
      </c>
      <c r="C1" s="14" t="s">
        <v>2</v>
      </c>
      <c r="D1" s="15" t="s">
        <v>3</v>
      </c>
      <c r="E1" s="52" t="s">
        <v>5</v>
      </c>
      <c r="F1" s="50" t="s">
        <v>6</v>
      </c>
    </row>
    <row r="2" spans="1:6" ht="12.75">
      <c r="A2" s="3"/>
      <c r="B2" s="7" t="s">
        <v>7</v>
      </c>
      <c r="C2" s="4" t="s">
        <v>7</v>
      </c>
      <c r="D2" s="5" t="s">
        <v>7</v>
      </c>
      <c r="E2" s="53"/>
      <c r="F2" s="51"/>
    </row>
    <row r="3" spans="1:6" ht="12.75">
      <c r="A3" s="10" t="s">
        <v>9</v>
      </c>
      <c r="B3" s="1">
        <v>30</v>
      </c>
      <c r="C3" s="1">
        <v>15</v>
      </c>
      <c r="D3" s="1">
        <v>0</v>
      </c>
      <c r="E3" s="1">
        <f aca="true" t="shared" si="0" ref="E3:E16">B3+C3+D3</f>
        <v>45</v>
      </c>
      <c r="F3" s="1">
        <v>72.15</v>
      </c>
    </row>
    <row r="4" spans="1:6" ht="12.75">
      <c r="A4" s="10" t="s">
        <v>20</v>
      </c>
      <c r="B4" s="1">
        <v>15</v>
      </c>
      <c r="C4" s="1">
        <v>0</v>
      </c>
      <c r="D4" s="1">
        <v>0</v>
      </c>
      <c r="E4" s="1">
        <f t="shared" si="0"/>
        <v>15</v>
      </c>
      <c r="F4" s="1">
        <v>23.55</v>
      </c>
    </row>
    <row r="5" spans="1:6" ht="12.75">
      <c r="A5" s="10" t="s">
        <v>14</v>
      </c>
      <c r="B5" s="1">
        <v>8</v>
      </c>
      <c r="C5" s="1">
        <v>2</v>
      </c>
      <c r="D5" s="1">
        <v>5</v>
      </c>
      <c r="E5" s="1">
        <f t="shared" si="0"/>
        <v>15</v>
      </c>
      <c r="F5" s="1">
        <v>25.65</v>
      </c>
    </row>
    <row r="6" spans="1:6" ht="12.75">
      <c r="A6" s="10" t="s">
        <v>16</v>
      </c>
      <c r="B6" s="1">
        <v>0</v>
      </c>
      <c r="C6" s="1">
        <v>7.5</v>
      </c>
      <c r="D6" s="1">
        <v>7.5</v>
      </c>
      <c r="E6" s="1">
        <f t="shared" si="0"/>
        <v>15</v>
      </c>
      <c r="F6" s="1">
        <v>27.15</v>
      </c>
    </row>
    <row r="7" spans="1:6" ht="12.75">
      <c r="A7" s="10" t="s">
        <v>21</v>
      </c>
      <c r="B7" s="12">
        <v>0</v>
      </c>
      <c r="C7" s="12">
        <v>3</v>
      </c>
      <c r="D7" s="12">
        <v>12</v>
      </c>
      <c r="E7" s="12">
        <f t="shared" si="0"/>
        <v>15</v>
      </c>
      <c r="F7" s="12">
        <v>28.41</v>
      </c>
    </row>
    <row r="8" spans="1:6" ht="12.75">
      <c r="A8" s="10" t="s">
        <v>18</v>
      </c>
      <c r="B8" s="12">
        <v>5</v>
      </c>
      <c r="C8" s="12">
        <v>6</v>
      </c>
      <c r="D8" s="12">
        <v>4</v>
      </c>
      <c r="E8" s="12">
        <f t="shared" si="0"/>
        <v>15</v>
      </c>
      <c r="F8" s="12">
        <v>25.67</v>
      </c>
    </row>
    <row r="9" spans="1:6" ht="12.75">
      <c r="A9" s="10" t="s">
        <v>22</v>
      </c>
      <c r="B9" s="1">
        <v>13</v>
      </c>
      <c r="C9" s="1">
        <v>2</v>
      </c>
      <c r="D9" s="1">
        <v>15</v>
      </c>
      <c r="E9" s="1">
        <f t="shared" si="0"/>
        <v>30</v>
      </c>
      <c r="F9" s="1">
        <v>53</v>
      </c>
    </row>
    <row r="10" spans="1:6" ht="12.75">
      <c r="A10" s="10" t="s">
        <v>23</v>
      </c>
      <c r="B10" s="1">
        <v>0</v>
      </c>
      <c r="C10" s="1">
        <v>10</v>
      </c>
      <c r="D10" s="1">
        <v>5</v>
      </c>
      <c r="E10" s="1">
        <f t="shared" si="0"/>
        <v>15</v>
      </c>
      <c r="F10" s="1">
        <v>26.45</v>
      </c>
    </row>
    <row r="11" spans="1:6" ht="12.75">
      <c r="A11" s="10" t="s">
        <v>24</v>
      </c>
      <c r="B11" s="1">
        <v>0</v>
      </c>
      <c r="C11" s="1">
        <v>7</v>
      </c>
      <c r="D11" s="1">
        <v>8</v>
      </c>
      <c r="E11" s="1">
        <f t="shared" si="0"/>
        <v>15</v>
      </c>
      <c r="F11" s="1">
        <v>27.29</v>
      </c>
    </row>
    <row r="12" spans="1:6" ht="12.75">
      <c r="A12" s="10" t="s">
        <v>25</v>
      </c>
      <c r="B12" s="1">
        <v>0</v>
      </c>
      <c r="C12" s="1">
        <v>22.5</v>
      </c>
      <c r="D12" s="1">
        <v>22.5</v>
      </c>
      <c r="E12" s="1">
        <f t="shared" si="0"/>
        <v>45</v>
      </c>
      <c r="F12" s="1">
        <v>81.45</v>
      </c>
    </row>
    <row r="13" spans="1:6" ht="12.75">
      <c r="A13" s="10" t="s">
        <v>10</v>
      </c>
      <c r="B13" s="1">
        <v>7</v>
      </c>
      <c r="C13" s="1">
        <v>4</v>
      </c>
      <c r="D13" s="1">
        <v>4</v>
      </c>
      <c r="E13" s="1">
        <f t="shared" si="0"/>
        <v>15</v>
      </c>
      <c r="F13" s="1">
        <v>25.47</v>
      </c>
    </row>
    <row r="14" spans="1:6" ht="12.75">
      <c r="A14" s="10" t="s">
        <v>26</v>
      </c>
      <c r="B14" s="1">
        <v>15</v>
      </c>
      <c r="C14" s="1">
        <v>0</v>
      </c>
      <c r="D14" s="1">
        <v>0</v>
      </c>
      <c r="E14" s="1">
        <f t="shared" si="0"/>
        <v>15</v>
      </c>
      <c r="F14" s="1">
        <v>23.55</v>
      </c>
    </row>
    <row r="15" spans="1:6" ht="12.75">
      <c r="A15" s="10" t="s">
        <v>17</v>
      </c>
      <c r="B15" s="1">
        <v>19</v>
      </c>
      <c r="C15" s="1">
        <v>4</v>
      </c>
      <c r="D15" s="1">
        <v>22</v>
      </c>
      <c r="E15" s="1">
        <f t="shared" si="0"/>
        <v>45</v>
      </c>
      <c r="F15" s="1">
        <v>79.41</v>
      </c>
    </row>
    <row r="16" spans="1:6" ht="12.75">
      <c r="A16" s="20" t="s">
        <v>19</v>
      </c>
      <c r="B16" s="1">
        <v>4</v>
      </c>
      <c r="C16" s="1">
        <v>4</v>
      </c>
      <c r="D16" s="1">
        <v>7</v>
      </c>
      <c r="E16" s="1">
        <f t="shared" si="0"/>
        <v>15</v>
      </c>
      <c r="F16" s="1">
        <v>26.61</v>
      </c>
    </row>
    <row r="17" spans="2:6" ht="12.75">
      <c r="B17" s="1">
        <f>B3+B4+B5+B6+B7+B8+B9+B10+B11+B12+B13+B14+B15+B16</f>
        <v>116</v>
      </c>
      <c r="C17" s="1">
        <f>C3+C4+C5+C6+C7+C8+C9+C10+C11+C12+C13+C14+C15+C16</f>
        <v>87</v>
      </c>
      <c r="D17" s="1">
        <f>D3+D4+D5+D6+D7+D8+D9+D10+D11+D12+D13+D14+D15+D16</f>
        <v>112</v>
      </c>
      <c r="E17" s="17"/>
      <c r="F17" s="17"/>
    </row>
    <row r="18" spans="5:6" ht="12.75">
      <c r="E18" s="11">
        <f>E3+E4+E5+E6+E7+E8+E9+E10+E11+E12+E13+E14+E15+E16</f>
        <v>315</v>
      </c>
      <c r="F18" s="11">
        <f>F3+F4+F5+F6+F7+F8+F9+F10+F11+F12+F13+F14+F16+F15</f>
        <v>545.8100000000001</v>
      </c>
    </row>
    <row r="20" spans="1:4" ht="12.75">
      <c r="A20" t="s">
        <v>31</v>
      </c>
      <c r="B20" s="21" t="s">
        <v>30</v>
      </c>
      <c r="C20" s="21"/>
      <c r="D20" s="22"/>
    </row>
  </sheetData>
  <sheetProtection/>
  <mergeCells count="2">
    <mergeCell ref="F1:F2"/>
    <mergeCell ref="E1:E2"/>
  </mergeCells>
  <printOptions/>
  <pageMargins left="0.75" right="0.75" top="1" bottom="1" header="0" footer="0"/>
  <pageSetup horizontalDpi="100" verticalDpi="1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1"/>
  <sheetViews>
    <sheetView zoomScalePageLayoutView="0" workbookViewId="0" topLeftCell="A4">
      <selection activeCell="C33" sqref="C33"/>
    </sheetView>
  </sheetViews>
  <sheetFormatPr defaultColWidth="11.421875" defaultRowHeight="12.75"/>
  <sheetData>
    <row r="3" ht="12.75">
      <c r="A3" t="s">
        <v>0</v>
      </c>
    </row>
    <row r="4" spans="2:16" ht="12.75">
      <c r="B4" s="54" t="s">
        <v>1</v>
      </c>
      <c r="C4" s="55"/>
      <c r="D4" s="56" t="s">
        <v>2</v>
      </c>
      <c r="E4" s="57"/>
      <c r="F4" s="58" t="s">
        <v>3</v>
      </c>
      <c r="G4" s="59"/>
      <c r="H4" s="60" t="s">
        <v>4</v>
      </c>
      <c r="I4" s="61"/>
      <c r="J4" s="64" t="s">
        <v>11</v>
      </c>
      <c r="K4" s="64"/>
      <c r="L4" s="65" t="s">
        <v>13</v>
      </c>
      <c r="M4" s="65"/>
      <c r="N4" s="52" t="s">
        <v>5</v>
      </c>
      <c r="O4" s="50" t="s">
        <v>6</v>
      </c>
      <c r="P4" s="62" t="s">
        <v>29</v>
      </c>
    </row>
    <row r="5" spans="1:16" ht="12.75">
      <c r="A5" s="3"/>
      <c r="B5" s="7" t="s">
        <v>7</v>
      </c>
      <c r="C5" s="7" t="s">
        <v>8</v>
      </c>
      <c r="D5" s="4" t="s">
        <v>7</v>
      </c>
      <c r="E5" s="4" t="s">
        <v>8</v>
      </c>
      <c r="F5" s="5" t="s">
        <v>7</v>
      </c>
      <c r="G5" s="5" t="s">
        <v>8</v>
      </c>
      <c r="H5" s="6" t="s">
        <v>7</v>
      </c>
      <c r="I5" s="6" t="s">
        <v>8</v>
      </c>
      <c r="J5" s="8" t="s">
        <v>12</v>
      </c>
      <c r="K5" s="8" t="s">
        <v>8</v>
      </c>
      <c r="L5" s="9" t="s">
        <v>12</v>
      </c>
      <c r="M5" s="9" t="s">
        <v>8</v>
      </c>
      <c r="N5" s="53"/>
      <c r="O5" s="51"/>
      <c r="P5" s="63"/>
    </row>
    <row r="6" spans="1:16" ht="12.75">
      <c r="A6" s="10" t="s">
        <v>9</v>
      </c>
      <c r="B6" s="1">
        <v>30</v>
      </c>
      <c r="C6" s="1">
        <f aca="true" t="shared" si="0" ref="C6:C19">B6*1.57</f>
        <v>47.1</v>
      </c>
      <c r="D6" s="1">
        <v>15</v>
      </c>
      <c r="E6" s="1">
        <f aca="true" t="shared" si="1" ref="E6:E19">D6*1.67</f>
        <v>25.049999999999997</v>
      </c>
      <c r="F6" s="1">
        <v>0</v>
      </c>
      <c r="G6" s="1">
        <f aca="true" t="shared" si="2" ref="G6:G19">F6*1.95</f>
        <v>0</v>
      </c>
      <c r="H6" s="1">
        <v>0</v>
      </c>
      <c r="I6" s="1">
        <f aca="true" t="shared" si="3" ref="I6:I19">H6*1.69</f>
        <v>0</v>
      </c>
      <c r="J6" s="1">
        <v>0</v>
      </c>
      <c r="K6" s="1">
        <f>J6*3.5</f>
        <v>0</v>
      </c>
      <c r="L6" s="1">
        <v>0</v>
      </c>
      <c r="M6" s="1">
        <f>L6*3.9</f>
        <v>0</v>
      </c>
      <c r="N6" s="1">
        <f>B6+D6+F6+H6</f>
        <v>45</v>
      </c>
      <c r="O6" s="1">
        <f>C6+E6+G6+I6+K6+M6</f>
        <v>72.15</v>
      </c>
      <c r="P6" s="1">
        <v>72.15</v>
      </c>
    </row>
    <row r="7" spans="1:16" ht="12.75">
      <c r="A7" s="10" t="s">
        <v>20</v>
      </c>
      <c r="B7" s="1">
        <v>15</v>
      </c>
      <c r="C7" s="1">
        <f t="shared" si="0"/>
        <v>23.55</v>
      </c>
      <c r="D7" s="1">
        <v>0</v>
      </c>
      <c r="E7" s="1">
        <f t="shared" si="1"/>
        <v>0</v>
      </c>
      <c r="F7" s="1">
        <v>0</v>
      </c>
      <c r="G7" s="1">
        <f t="shared" si="2"/>
        <v>0</v>
      </c>
      <c r="H7" s="1">
        <v>0</v>
      </c>
      <c r="I7" s="1">
        <f t="shared" si="3"/>
        <v>0</v>
      </c>
      <c r="J7" s="1">
        <v>0</v>
      </c>
      <c r="K7" s="1">
        <f aca="true" t="shared" si="4" ref="K7:K19">J7*3.5</f>
        <v>0</v>
      </c>
      <c r="L7" s="1">
        <v>0</v>
      </c>
      <c r="M7" s="1">
        <f aca="true" t="shared" si="5" ref="M7:M19">L7*3.9</f>
        <v>0</v>
      </c>
      <c r="N7" s="1">
        <f aca="true" t="shared" si="6" ref="N7:N19">B7+D7+F7+H7</f>
        <v>15</v>
      </c>
      <c r="O7" s="1">
        <f aca="true" t="shared" si="7" ref="O7:O17">C7+E7+G7+I7+K7+M7</f>
        <v>23.55</v>
      </c>
      <c r="P7" s="1">
        <v>23.55</v>
      </c>
    </row>
    <row r="8" spans="1:18" ht="12.75">
      <c r="A8" s="10" t="s">
        <v>14</v>
      </c>
      <c r="B8" s="1">
        <v>8</v>
      </c>
      <c r="C8" s="1">
        <f t="shared" si="0"/>
        <v>12.56</v>
      </c>
      <c r="D8" s="1">
        <v>2</v>
      </c>
      <c r="E8" s="1">
        <f t="shared" si="1"/>
        <v>3.34</v>
      </c>
      <c r="F8" s="1">
        <v>5</v>
      </c>
      <c r="G8" s="1">
        <f t="shared" si="2"/>
        <v>9.75</v>
      </c>
      <c r="H8" s="1">
        <v>0</v>
      </c>
      <c r="I8" s="1">
        <f t="shared" si="3"/>
        <v>0</v>
      </c>
      <c r="J8" s="1">
        <v>0</v>
      </c>
      <c r="K8" s="1">
        <f t="shared" si="4"/>
        <v>0</v>
      </c>
      <c r="L8" s="1">
        <v>0</v>
      </c>
      <c r="M8" s="1">
        <f t="shared" si="5"/>
        <v>0</v>
      </c>
      <c r="N8" s="1">
        <f t="shared" si="6"/>
        <v>15</v>
      </c>
      <c r="O8" s="1">
        <f t="shared" si="7"/>
        <v>25.65</v>
      </c>
      <c r="P8" s="18">
        <v>25.69</v>
      </c>
      <c r="Q8">
        <f>P8-O8</f>
        <v>0.0400000000000027</v>
      </c>
      <c r="R8" t="s">
        <v>27</v>
      </c>
    </row>
    <row r="9" spans="1:16" ht="12.75">
      <c r="A9" s="10" t="s">
        <v>16</v>
      </c>
      <c r="B9" s="1">
        <v>0</v>
      </c>
      <c r="C9" s="1">
        <f t="shared" si="0"/>
        <v>0</v>
      </c>
      <c r="D9" s="1">
        <v>7.5</v>
      </c>
      <c r="E9" s="1">
        <f t="shared" si="1"/>
        <v>12.524999999999999</v>
      </c>
      <c r="F9" s="1">
        <v>7.5</v>
      </c>
      <c r="G9" s="1">
        <f t="shared" si="2"/>
        <v>14.625</v>
      </c>
      <c r="H9" s="1">
        <v>0</v>
      </c>
      <c r="I9" s="1">
        <f t="shared" si="3"/>
        <v>0</v>
      </c>
      <c r="J9" s="1">
        <v>0</v>
      </c>
      <c r="K9" s="1">
        <f t="shared" si="4"/>
        <v>0</v>
      </c>
      <c r="L9" s="1">
        <v>0</v>
      </c>
      <c r="M9" s="1">
        <f t="shared" si="5"/>
        <v>0</v>
      </c>
      <c r="N9" s="1">
        <f t="shared" si="6"/>
        <v>15</v>
      </c>
      <c r="O9" s="1">
        <f t="shared" si="7"/>
        <v>27.15</v>
      </c>
      <c r="P9" s="1">
        <v>27.15</v>
      </c>
    </row>
    <row r="10" spans="1:18" ht="12.75">
      <c r="A10" s="10" t="s">
        <v>21</v>
      </c>
      <c r="B10" s="12">
        <v>0</v>
      </c>
      <c r="C10" s="12">
        <f t="shared" si="0"/>
        <v>0</v>
      </c>
      <c r="D10" s="12">
        <v>3</v>
      </c>
      <c r="E10" s="12">
        <f t="shared" si="1"/>
        <v>5.01</v>
      </c>
      <c r="F10" s="12">
        <v>12</v>
      </c>
      <c r="G10" s="12">
        <f t="shared" si="2"/>
        <v>23.4</v>
      </c>
      <c r="H10" s="12">
        <v>0</v>
      </c>
      <c r="I10" s="12">
        <f t="shared" si="3"/>
        <v>0</v>
      </c>
      <c r="J10" s="12">
        <v>0</v>
      </c>
      <c r="K10" s="12">
        <f t="shared" si="4"/>
        <v>0</v>
      </c>
      <c r="L10" s="12">
        <v>0</v>
      </c>
      <c r="M10" s="12">
        <f t="shared" si="5"/>
        <v>0</v>
      </c>
      <c r="N10" s="12">
        <f t="shared" si="6"/>
        <v>15</v>
      </c>
      <c r="O10" s="12">
        <f t="shared" si="7"/>
        <v>28.409999999999997</v>
      </c>
      <c r="P10" s="19">
        <v>28.47</v>
      </c>
      <c r="Q10">
        <f>P10-O10</f>
        <v>0.060000000000002274</v>
      </c>
      <c r="R10" t="s">
        <v>27</v>
      </c>
    </row>
    <row r="11" spans="1:18" ht="12.75">
      <c r="A11" s="10" t="s">
        <v>18</v>
      </c>
      <c r="B11" s="12">
        <v>5</v>
      </c>
      <c r="C11" s="12">
        <f t="shared" si="0"/>
        <v>7.8500000000000005</v>
      </c>
      <c r="D11" s="12">
        <v>6</v>
      </c>
      <c r="E11" s="12">
        <f t="shared" si="1"/>
        <v>10.02</v>
      </c>
      <c r="F11" s="12">
        <v>4</v>
      </c>
      <c r="G11" s="12">
        <f t="shared" si="2"/>
        <v>7.8</v>
      </c>
      <c r="H11" s="12">
        <v>0</v>
      </c>
      <c r="I11" s="12">
        <f t="shared" si="3"/>
        <v>0</v>
      </c>
      <c r="J11" s="12">
        <v>0</v>
      </c>
      <c r="K11" s="12">
        <f t="shared" si="4"/>
        <v>0</v>
      </c>
      <c r="L11" s="12">
        <v>0</v>
      </c>
      <c r="M11" s="12">
        <f t="shared" si="5"/>
        <v>0</v>
      </c>
      <c r="N11" s="12">
        <f t="shared" si="6"/>
        <v>15</v>
      </c>
      <c r="O11" s="12">
        <f t="shared" si="7"/>
        <v>25.67</v>
      </c>
      <c r="P11" s="19">
        <v>25.81</v>
      </c>
      <c r="Q11">
        <f>P11-O11</f>
        <v>0.13999999999999702</v>
      </c>
      <c r="R11" t="s">
        <v>27</v>
      </c>
    </row>
    <row r="12" spans="1:18" ht="12.75">
      <c r="A12" s="10" t="s">
        <v>22</v>
      </c>
      <c r="B12" s="1">
        <v>13</v>
      </c>
      <c r="C12" s="1">
        <f t="shared" si="0"/>
        <v>20.41</v>
      </c>
      <c r="D12" s="1">
        <v>2</v>
      </c>
      <c r="E12" s="1">
        <f t="shared" si="1"/>
        <v>3.34</v>
      </c>
      <c r="F12" s="1">
        <v>15</v>
      </c>
      <c r="G12" s="1">
        <f t="shared" si="2"/>
        <v>29.25</v>
      </c>
      <c r="H12" s="1">
        <v>0</v>
      </c>
      <c r="I12" s="1">
        <f t="shared" si="3"/>
        <v>0</v>
      </c>
      <c r="J12" s="1">
        <v>0</v>
      </c>
      <c r="K12" s="1">
        <f t="shared" si="4"/>
        <v>0</v>
      </c>
      <c r="L12" s="1">
        <v>0</v>
      </c>
      <c r="M12" s="1">
        <f t="shared" si="5"/>
        <v>0</v>
      </c>
      <c r="N12" s="1">
        <f t="shared" si="6"/>
        <v>30</v>
      </c>
      <c r="O12" s="1">
        <f t="shared" si="7"/>
        <v>53</v>
      </c>
      <c r="P12" s="18">
        <v>53.04</v>
      </c>
      <c r="Q12">
        <f>P12-O12</f>
        <v>0.03999999999999915</v>
      </c>
      <c r="R12" t="s">
        <v>27</v>
      </c>
    </row>
    <row r="13" spans="1:18" ht="12.75">
      <c r="A13" s="10" t="s">
        <v>23</v>
      </c>
      <c r="B13" s="1">
        <v>0</v>
      </c>
      <c r="C13" s="1">
        <f t="shared" si="0"/>
        <v>0</v>
      </c>
      <c r="D13" s="1">
        <v>10</v>
      </c>
      <c r="E13" s="1">
        <f t="shared" si="1"/>
        <v>16.7</v>
      </c>
      <c r="F13" s="1">
        <v>5</v>
      </c>
      <c r="G13" s="1">
        <f t="shared" si="2"/>
        <v>9.75</v>
      </c>
      <c r="H13" s="1">
        <v>0</v>
      </c>
      <c r="I13" s="1">
        <f t="shared" si="3"/>
        <v>0</v>
      </c>
      <c r="J13" s="1">
        <v>0</v>
      </c>
      <c r="K13" s="1">
        <f t="shared" si="4"/>
        <v>0</v>
      </c>
      <c r="L13" s="1">
        <v>0</v>
      </c>
      <c r="M13" s="1">
        <f t="shared" si="5"/>
        <v>0</v>
      </c>
      <c r="N13" s="1">
        <f t="shared" si="6"/>
        <v>15</v>
      </c>
      <c r="O13" s="1">
        <f t="shared" si="7"/>
        <v>26.45</v>
      </c>
      <c r="P13" s="18">
        <v>26.55</v>
      </c>
      <c r="Q13">
        <f>P13-O13</f>
        <v>0.10000000000000142</v>
      </c>
      <c r="R13" t="s">
        <v>27</v>
      </c>
    </row>
    <row r="14" spans="1:18" ht="12.75">
      <c r="A14" s="10" t="s">
        <v>24</v>
      </c>
      <c r="B14" s="1">
        <v>0</v>
      </c>
      <c r="C14" s="1">
        <f t="shared" si="0"/>
        <v>0</v>
      </c>
      <c r="D14" s="1">
        <v>7</v>
      </c>
      <c r="E14" s="1">
        <f t="shared" si="1"/>
        <v>11.69</v>
      </c>
      <c r="F14" s="1">
        <v>8</v>
      </c>
      <c r="G14" s="1">
        <f t="shared" si="2"/>
        <v>15.6</v>
      </c>
      <c r="H14" s="1">
        <v>0</v>
      </c>
      <c r="I14" s="1">
        <f t="shared" si="3"/>
        <v>0</v>
      </c>
      <c r="J14" s="1">
        <v>0</v>
      </c>
      <c r="K14" s="1">
        <f t="shared" si="4"/>
        <v>0</v>
      </c>
      <c r="L14" s="1">
        <v>0</v>
      </c>
      <c r="M14" s="1">
        <f t="shared" si="5"/>
        <v>0</v>
      </c>
      <c r="N14" s="1">
        <f t="shared" si="6"/>
        <v>15</v>
      </c>
      <c r="O14" s="1">
        <f t="shared" si="7"/>
        <v>27.29</v>
      </c>
      <c r="P14" s="18">
        <v>27.33</v>
      </c>
      <c r="Q14">
        <f>P14-O14</f>
        <v>0.03999999999999915</v>
      </c>
      <c r="R14" t="s">
        <v>27</v>
      </c>
    </row>
    <row r="15" spans="1:16" ht="12.75">
      <c r="A15" s="10" t="s">
        <v>25</v>
      </c>
      <c r="B15" s="1">
        <v>0</v>
      </c>
      <c r="C15" s="1">
        <f t="shared" si="0"/>
        <v>0</v>
      </c>
      <c r="D15" s="1">
        <v>22.5</v>
      </c>
      <c r="E15" s="1">
        <f t="shared" si="1"/>
        <v>37.574999999999996</v>
      </c>
      <c r="F15" s="1">
        <v>22.5</v>
      </c>
      <c r="G15" s="1">
        <f t="shared" si="2"/>
        <v>43.875</v>
      </c>
      <c r="H15" s="1">
        <v>0</v>
      </c>
      <c r="I15" s="1">
        <f t="shared" si="3"/>
        <v>0</v>
      </c>
      <c r="J15" s="1">
        <v>0</v>
      </c>
      <c r="K15" s="1">
        <f t="shared" si="4"/>
        <v>0</v>
      </c>
      <c r="L15" s="1">
        <v>0</v>
      </c>
      <c r="M15" s="1">
        <f t="shared" si="5"/>
        <v>0</v>
      </c>
      <c r="N15" s="1">
        <f t="shared" si="6"/>
        <v>45</v>
      </c>
      <c r="O15" s="1">
        <f t="shared" si="7"/>
        <v>81.44999999999999</v>
      </c>
      <c r="P15" s="1">
        <v>81.45</v>
      </c>
    </row>
    <row r="16" spans="1:16" ht="12.75">
      <c r="A16" s="10" t="s">
        <v>10</v>
      </c>
      <c r="B16" s="1">
        <v>7</v>
      </c>
      <c r="C16" s="1">
        <f t="shared" si="0"/>
        <v>10.99</v>
      </c>
      <c r="D16" s="1">
        <v>4</v>
      </c>
      <c r="E16" s="1">
        <f t="shared" si="1"/>
        <v>6.68</v>
      </c>
      <c r="F16" s="1">
        <v>4</v>
      </c>
      <c r="G16" s="1">
        <f t="shared" si="2"/>
        <v>7.8</v>
      </c>
      <c r="H16" s="1">
        <v>0</v>
      </c>
      <c r="I16" s="1">
        <f t="shared" si="3"/>
        <v>0</v>
      </c>
      <c r="J16" s="1">
        <v>0</v>
      </c>
      <c r="K16" s="1">
        <f t="shared" si="4"/>
        <v>0</v>
      </c>
      <c r="L16" s="1">
        <v>0</v>
      </c>
      <c r="M16" s="1">
        <f t="shared" si="5"/>
        <v>0</v>
      </c>
      <c r="N16" s="1">
        <f t="shared" si="6"/>
        <v>15</v>
      </c>
      <c r="O16" s="1">
        <f t="shared" si="7"/>
        <v>25.470000000000002</v>
      </c>
      <c r="P16" s="1">
        <v>25.47</v>
      </c>
    </row>
    <row r="17" spans="1:16" ht="12.75">
      <c r="A17" s="10" t="s">
        <v>26</v>
      </c>
      <c r="B17" s="1">
        <v>15</v>
      </c>
      <c r="C17" s="1">
        <f t="shared" si="0"/>
        <v>23.55</v>
      </c>
      <c r="D17" s="1">
        <v>0</v>
      </c>
      <c r="E17" s="1">
        <f t="shared" si="1"/>
        <v>0</v>
      </c>
      <c r="F17" s="1">
        <v>0</v>
      </c>
      <c r="G17" s="1">
        <f t="shared" si="2"/>
        <v>0</v>
      </c>
      <c r="H17" s="1">
        <v>0</v>
      </c>
      <c r="I17" s="1">
        <f t="shared" si="3"/>
        <v>0</v>
      </c>
      <c r="J17" s="1">
        <v>0</v>
      </c>
      <c r="K17" s="1">
        <f t="shared" si="4"/>
        <v>0</v>
      </c>
      <c r="L17" s="1">
        <v>0</v>
      </c>
      <c r="M17" s="1">
        <f t="shared" si="5"/>
        <v>0</v>
      </c>
      <c r="N17" s="1">
        <f t="shared" si="6"/>
        <v>15</v>
      </c>
      <c r="O17" s="1">
        <f t="shared" si="7"/>
        <v>23.55</v>
      </c>
      <c r="P17" s="1">
        <v>23.55</v>
      </c>
    </row>
    <row r="18" spans="1:18" ht="12.75">
      <c r="A18" s="10" t="s">
        <v>17</v>
      </c>
      <c r="B18" s="1">
        <v>19</v>
      </c>
      <c r="C18" s="1">
        <f t="shared" si="0"/>
        <v>29.830000000000002</v>
      </c>
      <c r="D18" s="1">
        <v>4</v>
      </c>
      <c r="E18" s="1">
        <f t="shared" si="1"/>
        <v>6.68</v>
      </c>
      <c r="F18" s="1">
        <v>22</v>
      </c>
      <c r="G18" s="1">
        <f t="shared" si="2"/>
        <v>42.9</v>
      </c>
      <c r="H18" s="1">
        <v>0</v>
      </c>
      <c r="I18" s="1">
        <f t="shared" si="3"/>
        <v>0</v>
      </c>
      <c r="J18" s="1">
        <v>0</v>
      </c>
      <c r="K18" s="1">
        <f t="shared" si="4"/>
        <v>0</v>
      </c>
      <c r="L18" s="1">
        <v>0</v>
      </c>
      <c r="M18" s="1">
        <f t="shared" si="5"/>
        <v>0</v>
      </c>
      <c r="N18" s="1">
        <f t="shared" si="6"/>
        <v>45</v>
      </c>
      <c r="O18" s="1">
        <f>C18+E18+G18+I18+K18+M18</f>
        <v>79.41</v>
      </c>
      <c r="P18" s="18">
        <v>78.37</v>
      </c>
      <c r="Q18" s="2">
        <f>O18-P18</f>
        <v>1.039999999999992</v>
      </c>
      <c r="R18" s="2" t="s">
        <v>28</v>
      </c>
    </row>
    <row r="19" spans="1:18" ht="12.75">
      <c r="A19" s="20" t="s">
        <v>19</v>
      </c>
      <c r="B19" s="1">
        <v>4</v>
      </c>
      <c r="C19" s="1">
        <f t="shared" si="0"/>
        <v>6.28</v>
      </c>
      <c r="D19" s="1">
        <v>4</v>
      </c>
      <c r="E19" s="1">
        <f t="shared" si="1"/>
        <v>6.68</v>
      </c>
      <c r="F19" s="1">
        <v>7</v>
      </c>
      <c r="G19" s="1">
        <f t="shared" si="2"/>
        <v>13.65</v>
      </c>
      <c r="H19" s="1">
        <v>0</v>
      </c>
      <c r="I19" s="1">
        <f t="shared" si="3"/>
        <v>0</v>
      </c>
      <c r="J19" s="1">
        <v>0</v>
      </c>
      <c r="K19" s="1">
        <f t="shared" si="4"/>
        <v>0</v>
      </c>
      <c r="L19" s="1">
        <v>0</v>
      </c>
      <c r="M19" s="1">
        <f t="shared" si="5"/>
        <v>0</v>
      </c>
      <c r="N19" s="1">
        <f t="shared" si="6"/>
        <v>15</v>
      </c>
      <c r="O19" s="1">
        <f>C19+E19+G19+I19+K19+M19</f>
        <v>26.61</v>
      </c>
      <c r="P19" s="16"/>
      <c r="Q19" s="2"/>
      <c r="R19" s="2"/>
    </row>
    <row r="20" spans="2:15" ht="12.75">
      <c r="B20" s="1">
        <f aca="true" t="shared" si="8" ref="B20:I20">B6+B7+B8+B9+B10+B11+B12+B13+B14+B15+B16+B17+B18</f>
        <v>112</v>
      </c>
      <c r="C20" s="16">
        <f t="shared" si="8"/>
        <v>175.84</v>
      </c>
      <c r="D20" s="1">
        <f t="shared" si="8"/>
        <v>83</v>
      </c>
      <c r="E20" s="16">
        <f t="shared" si="8"/>
        <v>138.61</v>
      </c>
      <c r="F20" s="1">
        <f t="shared" si="8"/>
        <v>105</v>
      </c>
      <c r="G20" s="16">
        <f t="shared" si="8"/>
        <v>204.75</v>
      </c>
      <c r="H20" s="1">
        <f t="shared" si="8"/>
        <v>0</v>
      </c>
      <c r="I20" s="1">
        <f t="shared" si="8"/>
        <v>0</v>
      </c>
      <c r="J20" s="17"/>
      <c r="K20" s="17"/>
      <c r="L20" s="17"/>
      <c r="M20" s="17"/>
      <c r="N20" s="17"/>
      <c r="O20" s="17"/>
    </row>
    <row r="21" spans="13:15" ht="12.75">
      <c r="M21" t="s">
        <v>15</v>
      </c>
      <c r="N21" s="11">
        <f>N6+N7+N8+N9+N10+N11+N12+N13+N14+N15+N16+N17+N18+N19</f>
        <v>315</v>
      </c>
      <c r="O21" s="11">
        <f>O6+O7+O8+O9+O10+O11+O12+O13+O14+O15+O16+O17+O18+O19</f>
        <v>545.8100000000001</v>
      </c>
    </row>
  </sheetData>
  <sheetProtection/>
  <mergeCells count="9">
    <mergeCell ref="B4:C4"/>
    <mergeCell ref="D4:E4"/>
    <mergeCell ref="F4:G4"/>
    <mergeCell ref="H4:I4"/>
    <mergeCell ref="P4:P5"/>
    <mergeCell ref="J4:K4"/>
    <mergeCell ref="L4:M4"/>
    <mergeCell ref="N4:N5"/>
    <mergeCell ref="O4:O5"/>
  </mergeCells>
  <printOptions/>
  <pageMargins left="0.75" right="0.75" top="1" bottom="1" header="0" footer="0"/>
  <pageSetup horizontalDpi="100" verticalDpi="1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OSTEODURAL</cp:lastModifiedBy>
  <cp:lastPrinted>2010-12-20T14:09:13Z</cp:lastPrinted>
  <dcterms:created xsi:type="dcterms:W3CDTF">2010-01-07T13:21:06Z</dcterms:created>
  <dcterms:modified xsi:type="dcterms:W3CDTF">2014-03-07T22:14:40Z</dcterms:modified>
  <cp:category/>
  <cp:version/>
  <cp:contentType/>
  <cp:contentStatus/>
</cp:coreProperties>
</file>