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ESCENARIO_2014_DESFAVORABLE" sheetId="3" r:id="rId1"/>
    <sheet name="ESCENARIO_2014 ALGO+FAVORABLE" sheetId="6" r:id="rId2"/>
    <sheet name="Hoja1" sheetId="8" r:id="rId3"/>
  </sheets>
  <calcPr calcId="125725"/>
</workbook>
</file>

<file path=xl/calcChain.xml><?xml version="1.0" encoding="utf-8"?>
<calcChain xmlns="http://schemas.openxmlformats.org/spreadsheetml/2006/main">
  <c r="H17" i="3"/>
  <c r="H17" i="6"/>
  <c r="T5"/>
  <c r="S5"/>
  <c r="R5"/>
  <c r="Q5"/>
  <c r="P5"/>
  <c r="O5"/>
  <c r="N5"/>
  <c r="K33"/>
  <c r="W32"/>
  <c r="V32"/>
  <c r="U32"/>
  <c r="T32"/>
  <c r="S32"/>
  <c r="R32"/>
  <c r="Q32"/>
  <c r="P32"/>
  <c r="O32"/>
  <c r="O36"/>
  <c r="P36"/>
  <c r="Q36"/>
  <c r="R36"/>
  <c r="S36"/>
  <c r="T36"/>
  <c r="U36"/>
  <c r="V36"/>
  <c r="W36"/>
  <c r="W31"/>
  <c r="V31"/>
  <c r="U31"/>
  <c r="T31"/>
  <c r="S31"/>
  <c r="R31"/>
  <c r="Q31"/>
  <c r="P31"/>
  <c r="O31"/>
  <c r="N31"/>
  <c r="M31"/>
  <c r="L31"/>
  <c r="N35"/>
  <c r="O35"/>
  <c r="P35"/>
  <c r="Q35"/>
  <c r="R35"/>
  <c r="S35"/>
  <c r="T35"/>
  <c r="U35"/>
  <c r="V35"/>
  <c r="W35"/>
  <c r="L25"/>
  <c r="M25"/>
  <c r="N25"/>
  <c r="O25"/>
  <c r="P25"/>
  <c r="Q25"/>
  <c r="R25"/>
  <c r="S25"/>
  <c r="T25"/>
  <c r="U25"/>
  <c r="V25"/>
  <c r="W25"/>
  <c r="K25"/>
  <c r="H20"/>
  <c r="H16"/>
  <c r="H15"/>
  <c r="L13"/>
  <c r="M13"/>
  <c r="N13"/>
  <c r="O13"/>
  <c r="P13"/>
  <c r="Q13"/>
  <c r="R13"/>
  <c r="S13"/>
  <c r="T13"/>
  <c r="U13"/>
  <c r="V13"/>
  <c r="W13"/>
  <c r="L12"/>
  <c r="L20"/>
  <c r="Q11"/>
  <c r="P11"/>
  <c r="S10"/>
  <c r="R10"/>
  <c r="Q10"/>
  <c r="P10"/>
  <c r="O10"/>
  <c r="N10"/>
  <c r="M10"/>
  <c r="W5"/>
  <c r="W23"/>
  <c r="W26"/>
  <c r="V5"/>
  <c r="V23"/>
  <c r="V26"/>
  <c r="U5"/>
  <c r="U23"/>
  <c r="U26"/>
  <c r="T23"/>
  <c r="T26"/>
  <c r="S23"/>
  <c r="S26"/>
  <c r="R23"/>
  <c r="R26"/>
  <c r="Q23"/>
  <c r="Q26"/>
  <c r="P23"/>
  <c r="P26"/>
  <c r="O23"/>
  <c r="O26"/>
  <c r="N23"/>
  <c r="N26"/>
  <c r="M23"/>
  <c r="M26"/>
  <c r="L5"/>
  <c r="L23"/>
  <c r="L26"/>
  <c r="M2"/>
  <c r="N2"/>
  <c r="O2"/>
  <c r="P2"/>
  <c r="Q2"/>
  <c r="R2"/>
  <c r="S2"/>
  <c r="T2"/>
  <c r="U2"/>
  <c r="V2"/>
  <c r="W2"/>
  <c r="L2"/>
  <c r="Q36" i="3"/>
  <c r="R36"/>
  <c r="S36"/>
  <c r="T36"/>
  <c r="U36"/>
  <c r="V36"/>
  <c r="W36"/>
  <c r="P36"/>
  <c r="O36"/>
  <c r="P32"/>
  <c r="Q32"/>
  <c r="R32"/>
  <c r="S32"/>
  <c r="T32"/>
  <c r="U32"/>
  <c r="V32"/>
  <c r="W32"/>
  <c r="N31"/>
  <c r="O31"/>
  <c r="P31"/>
  <c r="Q31"/>
  <c r="R31"/>
  <c r="S31"/>
  <c r="T31"/>
  <c r="U31"/>
  <c r="V31"/>
  <c r="W31"/>
  <c r="K33"/>
  <c r="O32"/>
  <c r="M5"/>
  <c r="M23"/>
  <c r="N5"/>
  <c r="O5"/>
  <c r="P5"/>
  <c r="Q5"/>
  <c r="Q23"/>
  <c r="R5"/>
  <c r="S5"/>
  <c r="S23"/>
  <c r="T5"/>
  <c r="U5"/>
  <c r="V5"/>
  <c r="W5"/>
  <c r="L5"/>
  <c r="L23"/>
  <c r="L12"/>
  <c r="M12"/>
  <c r="N12"/>
  <c r="O12"/>
  <c r="K25"/>
  <c r="H16"/>
  <c r="H15"/>
  <c r="H20"/>
  <c r="L13"/>
  <c r="M13"/>
  <c r="N13"/>
  <c r="Q11"/>
  <c r="P11"/>
  <c r="S10"/>
  <c r="R10"/>
  <c r="Q10"/>
  <c r="P10"/>
  <c r="O10"/>
  <c r="N10"/>
  <c r="M10"/>
  <c r="O23"/>
  <c r="L2"/>
  <c r="M2"/>
  <c r="N2"/>
  <c r="O2"/>
  <c r="P2"/>
  <c r="Q2"/>
  <c r="R2"/>
  <c r="S2"/>
  <c r="T2"/>
  <c r="U2"/>
  <c r="V2"/>
  <c r="W2"/>
  <c r="W23"/>
  <c r="N23"/>
  <c r="L25"/>
  <c r="M25"/>
  <c r="N35"/>
  <c r="O35"/>
  <c r="P35"/>
  <c r="Q35"/>
  <c r="R35"/>
  <c r="S35"/>
  <c r="T35"/>
  <c r="U35"/>
  <c r="V35"/>
  <c r="W35"/>
  <c r="L29" i="6"/>
  <c r="L33"/>
  <c r="M12"/>
  <c r="L26" i="3"/>
  <c r="L20"/>
  <c r="U23"/>
  <c r="T23"/>
  <c r="P23"/>
  <c r="R23"/>
  <c r="V23"/>
  <c r="O13"/>
  <c r="P13"/>
  <c r="Q13"/>
  <c r="R13"/>
  <c r="S13"/>
  <c r="T13"/>
  <c r="U13"/>
  <c r="V13"/>
  <c r="W13"/>
  <c r="N20"/>
  <c r="P12"/>
  <c r="Q12"/>
  <c r="N25"/>
  <c r="O25"/>
  <c r="M26"/>
  <c r="M20"/>
  <c r="L29"/>
  <c r="L33"/>
  <c r="M33"/>
  <c r="N33"/>
  <c r="O33"/>
  <c r="P33"/>
  <c r="Q33"/>
  <c r="R33"/>
  <c r="S33"/>
  <c r="T33"/>
  <c r="U33"/>
  <c r="V33"/>
  <c r="W33"/>
  <c r="M20" i="6"/>
  <c r="M29"/>
  <c r="M33"/>
  <c r="N12"/>
  <c r="O20" i="3"/>
  <c r="N26"/>
  <c r="M29"/>
  <c r="R12"/>
  <c r="Q20"/>
  <c r="O26"/>
  <c r="P25"/>
  <c r="P20"/>
  <c r="N29"/>
  <c r="O12" i="6"/>
  <c r="N20"/>
  <c r="N29"/>
  <c r="N33"/>
  <c r="O29" i="3"/>
  <c r="S12"/>
  <c r="R20"/>
  <c r="P26"/>
  <c r="P29"/>
  <c r="Q25"/>
  <c r="P12" i="6"/>
  <c r="O20"/>
  <c r="O29"/>
  <c r="O33"/>
  <c r="R25" i="3"/>
  <c r="Q26"/>
  <c r="Q29"/>
  <c r="T12"/>
  <c r="S20"/>
  <c r="P33" i="6"/>
  <c r="Q12"/>
  <c r="P20"/>
  <c r="P29"/>
  <c r="U12" i="3"/>
  <c r="T20"/>
  <c r="S25"/>
  <c r="R26"/>
  <c r="R29"/>
  <c r="Q20" i="6"/>
  <c r="Q29"/>
  <c r="Q33"/>
  <c r="R12"/>
  <c r="T25" i="3"/>
  <c r="S26"/>
  <c r="S29"/>
  <c r="V12"/>
  <c r="U20"/>
  <c r="S12" i="6"/>
  <c r="R20"/>
  <c r="R29"/>
  <c r="R33"/>
  <c r="V20" i="3"/>
  <c r="W12"/>
  <c r="U25"/>
  <c r="T26"/>
  <c r="T29"/>
  <c r="T12" i="6"/>
  <c r="S20"/>
  <c r="S29"/>
  <c r="S33"/>
  <c r="V25" i="3"/>
  <c r="U26"/>
  <c r="U29"/>
  <c r="W20"/>
  <c r="T20" i="6"/>
  <c r="T29"/>
  <c r="T33"/>
  <c r="U12"/>
  <c r="W25" i="3"/>
  <c r="V26"/>
  <c r="V29"/>
  <c r="U33" i="6"/>
  <c r="U20"/>
  <c r="U29"/>
  <c r="V12"/>
  <c r="W26" i="3"/>
  <c r="W29"/>
  <c r="W12" i="6"/>
  <c r="W20"/>
  <c r="W29"/>
  <c r="W33"/>
  <c r="V20"/>
  <c r="V29"/>
  <c r="V33"/>
</calcChain>
</file>

<file path=xl/comments1.xml><?xml version="1.0" encoding="utf-8"?>
<comments xmlns="http://schemas.openxmlformats.org/spreadsheetml/2006/main">
  <authors>
    <author/>
    <author>PabloA</author>
  </authors>
  <commentList>
    <comment ref="H10" authorId="0">
      <text>
        <r>
          <rPr>
            <b/>
            <sz val="8"/>
            <color indexed="8"/>
            <rFont val="Tahoma"/>
            <family val="2"/>
            <charset val="1"/>
          </rPr>
          <t xml:space="preserve">PabloA:
</t>
        </r>
        <r>
          <rPr>
            <sz val="8"/>
            <color indexed="8"/>
            <rFont val="Tahoma"/>
            <family val="2"/>
            <charset val="1"/>
          </rPr>
          <t xml:space="preserve">media jornada
</t>
        </r>
      </text>
    </comment>
    <comment ref="P10" authorId="1">
      <text>
        <r>
          <rPr>
            <b/>
            <sz val="8"/>
            <color indexed="81"/>
            <rFont val="Tahoma"/>
            <family val="2"/>
          </rPr>
          <t>PabloA:</t>
        </r>
        <r>
          <rPr>
            <sz val="8"/>
            <color indexed="81"/>
            <rFont val="Tahoma"/>
            <family val="2"/>
          </rPr>
          <t xml:space="preserve">
2 MEDIAS JORNADAS</t>
        </r>
      </text>
    </comment>
    <comment ref="Q10" authorId="1">
      <text>
        <r>
          <rPr>
            <b/>
            <sz val="8"/>
            <color indexed="81"/>
            <rFont val="Tahoma"/>
            <family val="2"/>
          </rPr>
          <t>PabloA:</t>
        </r>
        <r>
          <rPr>
            <sz val="8"/>
            <color indexed="81"/>
            <rFont val="Tahoma"/>
            <family val="2"/>
          </rPr>
          <t xml:space="preserve">
2 MEDIAS JORNADAS</t>
        </r>
      </text>
    </comment>
    <comment ref="R10" authorId="1">
      <text>
        <r>
          <rPr>
            <b/>
            <sz val="8"/>
            <color indexed="81"/>
            <rFont val="Tahoma"/>
            <family val="2"/>
          </rPr>
          <t>PabloA:</t>
        </r>
        <r>
          <rPr>
            <sz val="8"/>
            <color indexed="81"/>
            <rFont val="Tahoma"/>
            <family val="2"/>
          </rPr>
          <t xml:space="preserve">
2 MEDIAS JORNADAS</t>
        </r>
      </text>
    </comment>
    <comment ref="S10" authorId="1">
      <text>
        <r>
          <rPr>
            <b/>
            <sz val="8"/>
            <color indexed="81"/>
            <rFont val="Tahoma"/>
            <family val="2"/>
          </rPr>
          <t>PabloA:</t>
        </r>
        <r>
          <rPr>
            <sz val="8"/>
            <color indexed="81"/>
            <rFont val="Tahoma"/>
            <family val="2"/>
          </rPr>
          <t xml:space="preserve">
2 MEDIAS JORNADAS</t>
        </r>
      </text>
    </comment>
    <comment ref="M19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>Devolución aportaciones voluntarias multas Chipen</t>
        </r>
      </text>
    </comment>
    <comment ref="O19" authorId="0">
      <text>
        <r>
          <rPr>
            <b/>
            <sz val="8"/>
            <color indexed="8"/>
            <rFont val="Tahoma"/>
            <family val="2"/>
            <charset val="1"/>
          </rPr>
          <t xml:space="preserve">PabloA:
</t>
        </r>
        <r>
          <rPr>
            <sz val="8"/>
            <color indexed="8"/>
            <rFont val="Tahoma"/>
            <family val="2"/>
            <charset val="1"/>
          </rPr>
          <t xml:space="preserve">Devolución 1/9
 Caja Resistencia
</t>
        </r>
      </text>
    </comment>
    <comment ref="P19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>Devolución 2/9
 Caja Resistencia</t>
        </r>
      </text>
    </comment>
    <comment ref="Q19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>Devolución 3/9
 Caja Resistencia</t>
        </r>
      </text>
    </comment>
    <comment ref="R19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>Devolución 4/9
 Caja Resistencia</t>
        </r>
      </text>
    </comment>
    <comment ref="S19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 xml:space="preserve">Devolución 5/9
 Caja Resistencia. </t>
        </r>
      </text>
    </comment>
    <comment ref="T19" authorId="1">
      <text>
        <r>
          <rPr>
            <b/>
            <sz val="8"/>
            <color indexed="81"/>
            <rFont val="Tahoma"/>
            <charset val="1"/>
          </rPr>
          <t>PabloA:</t>
        </r>
        <r>
          <rPr>
            <sz val="8"/>
            <color indexed="81"/>
            <rFont val="Tahoma"/>
            <charset val="1"/>
          </rPr>
          <t xml:space="preserve">
Devolución 6/9
 Caja Resistencia</t>
        </r>
      </text>
    </comment>
    <comment ref="U19" authorId="1">
      <text>
        <r>
          <rPr>
            <b/>
            <sz val="8"/>
            <color indexed="81"/>
            <rFont val="Tahoma"/>
            <charset val="1"/>
          </rPr>
          <t>PabloA:
Devolución 7/9
 Caja Resistencia</t>
        </r>
      </text>
    </comment>
    <comment ref="V19" authorId="1">
      <text>
        <r>
          <rPr>
            <b/>
            <sz val="8"/>
            <color indexed="81"/>
            <rFont val="Tahoma"/>
            <family val="2"/>
          </rPr>
          <t>PabloA:</t>
        </r>
        <r>
          <rPr>
            <sz val="8"/>
            <color indexed="81"/>
            <rFont val="Tahoma"/>
            <family val="2"/>
          </rPr>
          <t xml:space="preserve">
Devolución 8/9
 Caja Resistencia</t>
        </r>
      </text>
    </comment>
    <comment ref="W19" authorId="1">
      <text>
        <r>
          <rPr>
            <b/>
            <sz val="8"/>
            <color indexed="81"/>
            <rFont val="Tahoma"/>
            <family val="2"/>
          </rPr>
          <t>PabloA:</t>
        </r>
        <r>
          <rPr>
            <sz val="8"/>
            <color indexed="81"/>
            <rFont val="Tahoma"/>
            <family val="2"/>
          </rPr>
          <t xml:space="preserve">
Devolución 9/9
 Caja Resistencia
TODO DEVUELTO</t>
        </r>
      </text>
    </comment>
  </commentList>
</comments>
</file>

<file path=xl/comments2.xml><?xml version="1.0" encoding="utf-8"?>
<comments xmlns="http://schemas.openxmlformats.org/spreadsheetml/2006/main">
  <authors>
    <author/>
    <author>PabloA</author>
  </authors>
  <commentList>
    <comment ref="H10" authorId="0">
      <text>
        <r>
          <rPr>
            <b/>
            <sz val="8"/>
            <color indexed="8"/>
            <rFont val="Tahoma"/>
            <family val="2"/>
            <charset val="1"/>
          </rPr>
          <t xml:space="preserve">PabloA:
</t>
        </r>
        <r>
          <rPr>
            <sz val="8"/>
            <color indexed="8"/>
            <rFont val="Tahoma"/>
            <family val="2"/>
            <charset val="1"/>
          </rPr>
          <t xml:space="preserve">media jornada
</t>
        </r>
      </text>
    </comment>
    <comment ref="P10" authorId="1">
      <text>
        <r>
          <rPr>
            <b/>
            <sz val="8"/>
            <color indexed="81"/>
            <rFont val="Tahoma"/>
            <family val="2"/>
          </rPr>
          <t>PabloA:</t>
        </r>
        <r>
          <rPr>
            <sz val="8"/>
            <color indexed="81"/>
            <rFont val="Tahoma"/>
            <family val="2"/>
          </rPr>
          <t xml:space="preserve">
2 MEDIAS JORNADAS</t>
        </r>
      </text>
    </comment>
    <comment ref="Q10" authorId="1">
      <text>
        <r>
          <rPr>
            <b/>
            <sz val="8"/>
            <color indexed="81"/>
            <rFont val="Tahoma"/>
            <family val="2"/>
          </rPr>
          <t>PabloA:</t>
        </r>
        <r>
          <rPr>
            <sz val="8"/>
            <color indexed="81"/>
            <rFont val="Tahoma"/>
            <family val="2"/>
          </rPr>
          <t xml:space="preserve">
2 MEDIAS JORNADAS</t>
        </r>
      </text>
    </comment>
    <comment ref="R10" authorId="1">
      <text>
        <r>
          <rPr>
            <b/>
            <sz val="8"/>
            <color indexed="81"/>
            <rFont val="Tahoma"/>
            <family val="2"/>
          </rPr>
          <t>PabloA:</t>
        </r>
        <r>
          <rPr>
            <sz val="8"/>
            <color indexed="81"/>
            <rFont val="Tahoma"/>
            <family val="2"/>
          </rPr>
          <t xml:space="preserve">
2 MEDIAS JORNADAS</t>
        </r>
      </text>
    </comment>
    <comment ref="S10" authorId="1">
      <text>
        <r>
          <rPr>
            <b/>
            <sz val="8"/>
            <color indexed="81"/>
            <rFont val="Tahoma"/>
            <family val="2"/>
          </rPr>
          <t>PabloA:</t>
        </r>
        <r>
          <rPr>
            <sz val="8"/>
            <color indexed="81"/>
            <rFont val="Tahoma"/>
            <family val="2"/>
          </rPr>
          <t xml:space="preserve">
2 MEDIAS JORNADAS</t>
        </r>
      </text>
    </comment>
    <comment ref="M19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>Devolución aportaciones voluntarias multas Chipen</t>
        </r>
      </text>
    </comment>
    <comment ref="O19" authorId="0">
      <text>
        <r>
          <rPr>
            <b/>
            <sz val="8"/>
            <color indexed="8"/>
            <rFont val="Tahoma"/>
            <family val="2"/>
            <charset val="1"/>
          </rPr>
          <t xml:space="preserve">PabloA:
</t>
        </r>
        <r>
          <rPr>
            <sz val="8"/>
            <color indexed="8"/>
            <rFont val="Tahoma"/>
            <family val="2"/>
            <charset val="1"/>
          </rPr>
          <t xml:space="preserve">Devolución 1/9
 Caja Resistencia
</t>
        </r>
      </text>
    </comment>
    <comment ref="P19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>Devolución 2/9
 Caja Resistencia</t>
        </r>
      </text>
    </comment>
    <comment ref="Q19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>Devolución 3/9
 Caja Resistencia</t>
        </r>
      </text>
    </comment>
    <comment ref="R19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>Devolución 4/9
 Caja Resistencia</t>
        </r>
      </text>
    </comment>
    <comment ref="S19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 xml:space="preserve">Devolución 5/9
 Caja Resistencia. </t>
        </r>
      </text>
    </comment>
    <comment ref="T19" authorId="1">
      <text>
        <r>
          <rPr>
            <b/>
            <sz val="8"/>
            <color indexed="81"/>
            <rFont val="Tahoma"/>
            <charset val="1"/>
          </rPr>
          <t>PabloA:</t>
        </r>
        <r>
          <rPr>
            <sz val="8"/>
            <color indexed="81"/>
            <rFont val="Tahoma"/>
            <charset val="1"/>
          </rPr>
          <t xml:space="preserve">
Devolución 6/9
 Caja Resistencia</t>
        </r>
      </text>
    </comment>
    <comment ref="U19" authorId="1">
      <text>
        <r>
          <rPr>
            <b/>
            <sz val="8"/>
            <color indexed="81"/>
            <rFont val="Tahoma"/>
            <charset val="1"/>
          </rPr>
          <t>PabloA:
Devolución 7/9
 Caja Resistencia</t>
        </r>
      </text>
    </comment>
    <comment ref="V19" authorId="1">
      <text>
        <r>
          <rPr>
            <b/>
            <sz val="8"/>
            <color indexed="81"/>
            <rFont val="Tahoma"/>
            <family val="2"/>
          </rPr>
          <t>PabloA:</t>
        </r>
        <r>
          <rPr>
            <sz val="8"/>
            <color indexed="81"/>
            <rFont val="Tahoma"/>
            <family val="2"/>
          </rPr>
          <t xml:space="preserve">
Devolución 8/9
 Caja Resistencia</t>
        </r>
      </text>
    </comment>
    <comment ref="W19" authorId="1">
      <text>
        <r>
          <rPr>
            <b/>
            <sz val="8"/>
            <color indexed="81"/>
            <rFont val="Tahoma"/>
            <family val="2"/>
          </rPr>
          <t>PabloA:</t>
        </r>
        <r>
          <rPr>
            <sz val="8"/>
            <color indexed="81"/>
            <rFont val="Tahoma"/>
            <family val="2"/>
          </rPr>
          <t xml:space="preserve">
Devolución 9/9
 Caja Resistencia
TODO DEVUELTO</t>
        </r>
      </text>
    </comment>
  </commentList>
</comments>
</file>

<file path=xl/sharedStrings.xml><?xml version="1.0" encoding="utf-8"?>
<sst xmlns="http://schemas.openxmlformats.org/spreadsheetml/2006/main" count="90" uniqueCount="36">
  <si>
    <t>unidad</t>
  </si>
  <si>
    <t>coste unitario</t>
  </si>
  <si>
    <t>RESULTADO</t>
  </si>
  <si>
    <t>coste de la bolsa</t>
  </si>
  <si>
    <t>euro/bolsa mes</t>
  </si>
  <si>
    <t>numero de bolsas</t>
  </si>
  <si>
    <t>numero</t>
  </si>
  <si>
    <t>Agricola</t>
  </si>
  <si>
    <t>Trabajadores</t>
  </si>
  <si>
    <t>euro/mes</t>
  </si>
  <si>
    <t>Seguridad Social</t>
  </si>
  <si>
    <t>Alquiler de las tierras</t>
  </si>
  <si>
    <t>Transporte</t>
  </si>
  <si>
    <t>Pago seguro del coche</t>
  </si>
  <si>
    <t xml:space="preserve">euro </t>
  </si>
  <si>
    <t>ITV</t>
  </si>
  <si>
    <t>euro</t>
  </si>
  <si>
    <t>INGRESOS</t>
  </si>
  <si>
    <t>Cuotas socios</t>
  </si>
  <si>
    <t>Intereses cuenta</t>
  </si>
  <si>
    <t>BALANCE BAH</t>
  </si>
  <si>
    <t>Gastos agrícolas: materiales, plantas, gasolina, mantenimiento</t>
  </si>
  <si>
    <t>Fondo vehículo</t>
  </si>
  <si>
    <t>Balance mensual</t>
  </si>
  <si>
    <t>2 MEDIAS JORNADAS EN MAYO,JUNIO,JULIO Y AGOSTO. 17,5 bolsas todo el año. SIN INGRESOS EXTRAS. DEVOLVIENDO DEUDAS MULTAS EN FEBRERO. HACIENDO FONDO VEHICULO. RECUPERANDO FONDO DE CAJA DE RESISTENCIA EN DICIEMBRE 2014</t>
  </si>
  <si>
    <t>Imprevistos+Otros(devoluciones multas y reintegro caja resistencia)</t>
  </si>
  <si>
    <t>TOTAL COSTES MES</t>
  </si>
  <si>
    <t>TOTAL INGRESOS MES</t>
  </si>
  <si>
    <t>SUPUESTO ACUMULADO AL FONDO VEHICULO</t>
  </si>
  <si>
    <t>SUPUESTO ACUMULADO CAJA DE RESISTENCIA</t>
  </si>
  <si>
    <t>TOTAL EN CUENTA (LO QUE HABÍA+BALANCE MENSUAL+AFV+ACR)</t>
  </si>
  <si>
    <t>APORTACIÓN MENSUAL AL FONDO VEHICULO-AFV</t>
  </si>
  <si>
    <t>APORTACIÓN MENSUAL A CAJA DE RESISTENCIA-ACR</t>
  </si>
  <si>
    <t>Otros/Fiestas/Tapeo karakola</t>
  </si>
  <si>
    <t>Aseroramiento Adeia</t>
  </si>
  <si>
    <t>2 MEDIAS JORNADAS EN MAYO,JUNIO,JULIO Y AGOSTO. 18,5 bolsas a partir febrero hasta octubre. SIN INGRESOS EXTRAS. DEVOLVIENDO DEUDAS MULTAS EN FEBRERO CON ALGUNA DONACIÓN. HACIENDO FONDO VEHICULO. RECUPERANDO FONDO DE CAJA DE RESISTENCIA EN DICIEMBRE 2014</t>
  </si>
</sst>
</file>

<file path=xl/styles.xml><?xml version="1.0" encoding="utf-8"?>
<styleSheet xmlns="http://schemas.openxmlformats.org/spreadsheetml/2006/main">
  <numFmts count="3">
    <numFmt numFmtId="164" formatCode="_-* #,##0.00\ _€_-;\-* #,##0.00\ _€_-;_-* \-??\ _€_-;_-@_-"/>
    <numFmt numFmtId="165" formatCode="_-* #,##0\ _€_-;\-* #,##0\ _€_-;_-* \-??\ _€_-;_-@_-"/>
    <numFmt numFmtId="166" formatCode="#,##0_ ;[Red]\-#,##0\ "/>
  </numFmts>
  <fonts count="18"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8"/>
      <color indexed="8"/>
      <name val="Tahoma"/>
      <family val="2"/>
      <charset val="1"/>
    </font>
    <font>
      <sz val="8"/>
      <color indexed="8"/>
      <name val="Tahoma"/>
      <family val="2"/>
      <charset val="1"/>
    </font>
    <font>
      <i/>
      <sz val="11"/>
      <color indexed="8"/>
      <name val="Calibri"/>
      <family val="2"/>
    </font>
    <font>
      <sz val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color indexed="8"/>
      <name val="Calibri"/>
      <family val="2"/>
    </font>
    <font>
      <b/>
      <sz val="11.5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/>
    <xf numFmtId="165" fontId="0" fillId="0" borderId="0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1" applyNumberFormat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0" fillId="3" borderId="2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2" fillId="4" borderId="1" xfId="0" applyFont="1" applyFill="1" applyBorder="1"/>
    <xf numFmtId="0" fontId="0" fillId="4" borderId="2" xfId="0" applyFill="1" applyBorder="1"/>
    <xf numFmtId="165" fontId="0" fillId="0" borderId="2" xfId="1" applyNumberFormat="1" applyFont="1" applyFill="1" applyBorder="1" applyAlignment="1" applyProtection="1">
      <alignment horizontal="center"/>
    </xf>
    <xf numFmtId="165" fontId="16" fillId="4" borderId="2" xfId="1" applyNumberFormat="1" applyFont="1" applyFill="1" applyBorder="1" applyAlignment="1" applyProtection="1">
      <alignment horizontal="center"/>
    </xf>
    <xf numFmtId="165" fontId="16" fillId="4" borderId="3" xfId="1" applyNumberFormat="1" applyFont="1" applyFill="1" applyBorder="1" applyAlignment="1" applyProtection="1">
      <alignment horizontal="center"/>
    </xf>
    <xf numFmtId="165" fontId="16" fillId="3" borderId="2" xfId="0" applyNumberFormat="1" applyFont="1" applyFill="1" applyBorder="1" applyAlignment="1">
      <alignment horizontal="center"/>
    </xf>
    <xf numFmtId="165" fontId="16" fillId="3" borderId="3" xfId="0" applyNumberFormat="1" applyFont="1" applyFill="1" applyBorder="1" applyAlignment="1">
      <alignment horizontal="center"/>
    </xf>
    <xf numFmtId="166" fontId="16" fillId="5" borderId="1" xfId="0" applyNumberFormat="1" applyFont="1" applyFill="1" applyBorder="1" applyAlignment="1">
      <alignment horizontal="center"/>
    </xf>
    <xf numFmtId="166" fontId="16" fillId="5" borderId="2" xfId="0" applyNumberFormat="1" applyFont="1" applyFill="1" applyBorder="1" applyAlignment="1">
      <alignment horizontal="center"/>
    </xf>
    <xf numFmtId="14" fontId="1" fillId="0" borderId="0" xfId="0" applyNumberFormat="1" applyFont="1" applyFill="1"/>
    <xf numFmtId="0" fontId="1" fillId="0" borderId="0" xfId="0" applyFont="1" applyFill="1"/>
    <xf numFmtId="165" fontId="0" fillId="0" borderId="0" xfId="0" applyNumberFormat="1" applyFill="1" applyAlignment="1"/>
    <xf numFmtId="0" fontId="7" fillId="0" borderId="0" xfId="0" applyFont="1" applyFill="1"/>
    <xf numFmtId="165" fontId="0" fillId="0" borderId="0" xfId="0" applyNumberFormat="1" applyFill="1"/>
    <xf numFmtId="0" fontId="17" fillId="0" borderId="0" xfId="0" applyFont="1" applyAlignment="1">
      <alignment vertical="center"/>
    </xf>
    <xf numFmtId="0" fontId="2" fillId="6" borderId="0" xfId="0" applyFont="1" applyFill="1"/>
    <xf numFmtId="0" fontId="0" fillId="6" borderId="0" xfId="0" applyFill="1"/>
    <xf numFmtId="166" fontId="16" fillId="6" borderId="0" xfId="0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6" fontId="16" fillId="0" borderId="0" xfId="0" applyNumberFormat="1" applyFont="1" applyFill="1" applyAlignment="1">
      <alignment horizontal="center"/>
    </xf>
    <xf numFmtId="1" fontId="0" fillId="7" borderId="0" xfId="0" applyNumberForma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36"/>
  <sheetViews>
    <sheetView tabSelected="1" topLeftCell="C4" zoomScale="85" zoomScaleNormal="85" workbookViewId="0">
      <selection activeCell="O33" sqref="O33"/>
    </sheetView>
  </sheetViews>
  <sheetFormatPr baseColWidth="10" defaultRowHeight="15"/>
  <cols>
    <col min="1" max="1" width="1.42578125" customWidth="1"/>
    <col min="2" max="2" width="5.5703125" customWidth="1"/>
    <col min="3" max="3" width="2.7109375" customWidth="1"/>
    <col min="6" max="6" width="11.140625" customWidth="1"/>
    <col min="7" max="7" width="14.85546875" customWidth="1"/>
    <col min="8" max="8" width="13.28515625" style="1" customWidth="1"/>
    <col min="9" max="9" width="2.140625" customWidth="1"/>
    <col min="10" max="10" width="9.28515625" customWidth="1"/>
    <col min="11" max="11" width="10.85546875" style="1" customWidth="1"/>
    <col min="12" max="12" width="13.42578125" style="1" customWidth="1"/>
    <col min="13" max="13" width="12.7109375" style="1" customWidth="1"/>
    <col min="14" max="14" width="11" style="1" customWidth="1"/>
    <col min="15" max="16" width="13.28515625" style="1" customWidth="1"/>
    <col min="17" max="23" width="11" style="1" customWidth="1"/>
    <col min="24" max="26" width="11" style="4" customWidth="1"/>
    <col min="27" max="39" width="11.42578125" style="4"/>
  </cols>
  <sheetData>
    <row r="1" spans="2:30" ht="27" customHeight="1">
      <c r="B1" s="42" t="s">
        <v>24</v>
      </c>
    </row>
    <row r="2" spans="2:30">
      <c r="G2" s="2" t="s">
        <v>0</v>
      </c>
      <c r="H2" s="20" t="s">
        <v>1</v>
      </c>
      <c r="I2" s="2"/>
      <c r="J2" s="13">
        <v>209</v>
      </c>
      <c r="K2" s="3">
        <v>41638</v>
      </c>
      <c r="L2" s="3">
        <f>+K2+30</f>
        <v>41668</v>
      </c>
      <c r="M2" s="3">
        <f>+L2+30</f>
        <v>41698</v>
      </c>
      <c r="N2" s="3">
        <f>+M2+31</f>
        <v>41729</v>
      </c>
      <c r="O2" s="3">
        <f>+N2+29</f>
        <v>41758</v>
      </c>
      <c r="P2" s="3">
        <f>+O2+30</f>
        <v>41788</v>
      </c>
      <c r="Q2" s="3">
        <f>+P2+31</f>
        <v>41819</v>
      </c>
      <c r="R2" s="3">
        <f>+Q2+30</f>
        <v>41849</v>
      </c>
      <c r="S2" s="3">
        <f>+R2+31</f>
        <v>41880</v>
      </c>
      <c r="T2" s="3">
        <f>+S2+30</f>
        <v>41910</v>
      </c>
      <c r="U2" s="3">
        <f>+T2+31</f>
        <v>41941</v>
      </c>
      <c r="V2" s="3">
        <f>+U2+31</f>
        <v>41972</v>
      </c>
      <c r="W2" s="3">
        <f>+V2+31</f>
        <v>42003</v>
      </c>
      <c r="X2" s="37"/>
      <c r="Y2" s="37"/>
      <c r="Z2" s="37"/>
      <c r="AA2" s="37"/>
      <c r="AB2" s="38"/>
    </row>
    <row r="3" spans="2:30">
      <c r="B3" s="2" t="s">
        <v>2</v>
      </c>
    </row>
    <row r="4" spans="2:30">
      <c r="C4" t="s">
        <v>3</v>
      </c>
      <c r="G4" t="s">
        <v>4</v>
      </c>
      <c r="H4" s="5">
        <v>60</v>
      </c>
      <c r="I4" s="4"/>
      <c r="J4" s="4"/>
      <c r="K4" s="5"/>
      <c r="L4" s="5">
        <v>60</v>
      </c>
      <c r="M4" s="5">
        <v>60</v>
      </c>
      <c r="N4" s="5">
        <v>60</v>
      </c>
      <c r="O4" s="5">
        <v>60</v>
      </c>
      <c r="P4" s="5">
        <v>60</v>
      </c>
      <c r="Q4" s="5">
        <v>60</v>
      </c>
      <c r="R4" s="5">
        <v>60</v>
      </c>
      <c r="S4" s="5">
        <v>60</v>
      </c>
      <c r="T4" s="5">
        <v>60</v>
      </c>
      <c r="U4" s="5">
        <v>60</v>
      </c>
      <c r="V4" s="5">
        <v>60</v>
      </c>
      <c r="W4" s="5">
        <v>60</v>
      </c>
    </row>
    <row r="5" spans="2:30" s="4" customFormat="1">
      <c r="C5" s="4" t="s">
        <v>5</v>
      </c>
      <c r="G5" s="4" t="s">
        <v>6</v>
      </c>
      <c r="H5" s="5">
        <v>17.5</v>
      </c>
      <c r="K5" s="5"/>
      <c r="L5" s="5">
        <f>$H$5</f>
        <v>17.5</v>
      </c>
      <c r="M5" s="5">
        <f t="shared" ref="M5:W5" si="0">$H$5</f>
        <v>17.5</v>
      </c>
      <c r="N5" s="5">
        <f t="shared" si="0"/>
        <v>17.5</v>
      </c>
      <c r="O5" s="5">
        <f t="shared" si="0"/>
        <v>17.5</v>
      </c>
      <c r="P5" s="5">
        <f t="shared" si="0"/>
        <v>17.5</v>
      </c>
      <c r="Q5" s="5">
        <f t="shared" si="0"/>
        <v>17.5</v>
      </c>
      <c r="R5" s="5">
        <f t="shared" si="0"/>
        <v>17.5</v>
      </c>
      <c r="S5" s="5">
        <f t="shared" si="0"/>
        <v>17.5</v>
      </c>
      <c r="T5" s="5">
        <f t="shared" si="0"/>
        <v>17.5</v>
      </c>
      <c r="U5" s="5">
        <f t="shared" si="0"/>
        <v>17.5</v>
      </c>
      <c r="V5" s="5">
        <f t="shared" si="0"/>
        <v>17.5</v>
      </c>
      <c r="W5" s="5">
        <f t="shared" si="0"/>
        <v>17.5</v>
      </c>
    </row>
    <row r="6" spans="2:30">
      <c r="H6" s="5"/>
      <c r="I6" s="4"/>
      <c r="J6" s="4"/>
      <c r="K6" s="5"/>
      <c r="L6" s="5"/>
      <c r="M6" s="5"/>
      <c r="N6" s="5"/>
      <c r="O6" s="5"/>
      <c r="P6" s="5"/>
      <c r="Q6" s="5"/>
      <c r="R6" s="5"/>
    </row>
    <row r="7" spans="2:30">
      <c r="G7" s="2" t="s">
        <v>0</v>
      </c>
      <c r="H7" s="20" t="s">
        <v>1</v>
      </c>
      <c r="I7" s="2"/>
      <c r="J7" s="2"/>
      <c r="K7" s="6"/>
      <c r="L7" s="5"/>
      <c r="M7" s="5"/>
      <c r="N7" s="6"/>
      <c r="O7" s="6"/>
      <c r="P7" s="6"/>
      <c r="Q7" s="5"/>
      <c r="R7" s="5"/>
      <c r="AB7" s="38"/>
      <c r="AD7" s="38"/>
    </row>
    <row r="8" spans="2:30">
      <c r="K8" s="5"/>
      <c r="L8" s="5"/>
      <c r="M8" s="5"/>
      <c r="N8" s="5"/>
      <c r="O8" s="5"/>
      <c r="P8" s="5"/>
      <c r="Q8" s="5"/>
      <c r="R8" s="5"/>
    </row>
    <row r="9" spans="2:30" ht="12.75" customHeight="1">
      <c r="C9" s="7" t="s">
        <v>7</v>
      </c>
      <c r="H9" s="9"/>
      <c r="I9" s="8"/>
      <c r="J9" s="8"/>
      <c r="K9" s="9"/>
      <c r="L9" s="5"/>
      <c r="M9" s="10"/>
      <c r="N9" s="11"/>
      <c r="O9" s="9"/>
      <c r="P9" s="9"/>
      <c r="Q9" s="5"/>
      <c r="R9" s="5"/>
      <c r="AD9" s="12"/>
    </row>
    <row r="10" spans="2:30">
      <c r="D10" s="4" t="s">
        <v>8</v>
      </c>
      <c r="E10" s="4"/>
      <c r="G10" t="s">
        <v>9</v>
      </c>
      <c r="H10" s="9">
        <v>480</v>
      </c>
      <c r="I10" s="9"/>
      <c r="J10" s="9"/>
      <c r="K10" s="9"/>
      <c r="L10" s="13">
        <v>480</v>
      </c>
      <c r="M10" s="14">
        <f>L10</f>
        <v>480</v>
      </c>
      <c r="N10" s="14">
        <f>L10</f>
        <v>480</v>
      </c>
      <c r="O10" s="13">
        <f>H10</f>
        <v>480</v>
      </c>
      <c r="P10" s="13">
        <f>H10*2</f>
        <v>960</v>
      </c>
      <c r="Q10" s="13">
        <f>2*480</f>
        <v>960</v>
      </c>
      <c r="R10" s="13">
        <f>2*480</f>
        <v>960</v>
      </c>
      <c r="S10" s="13">
        <f>2*480</f>
        <v>960</v>
      </c>
      <c r="T10" s="13">
        <v>480</v>
      </c>
      <c r="U10" s="13">
        <v>480</v>
      </c>
      <c r="V10" s="13">
        <v>480</v>
      </c>
      <c r="W10" s="13">
        <v>480</v>
      </c>
      <c r="X10" s="39"/>
      <c r="Y10" s="39"/>
      <c r="Z10" s="39"/>
      <c r="AB10" s="40"/>
      <c r="AD10" s="12"/>
    </row>
    <row r="11" spans="2:30">
      <c r="D11" s="4" t="s">
        <v>10</v>
      </c>
      <c r="E11" s="4"/>
      <c r="G11" t="s">
        <v>9</v>
      </c>
      <c r="H11" s="9">
        <v>209</v>
      </c>
      <c r="I11" s="9"/>
      <c r="J11" s="9"/>
      <c r="K11" s="9"/>
      <c r="L11" s="13">
        <v>209</v>
      </c>
      <c r="M11" s="14">
        <v>209</v>
      </c>
      <c r="N11" s="13">
        <v>209</v>
      </c>
      <c r="O11" s="14">
        <v>209</v>
      </c>
      <c r="P11" s="1">
        <f>2*209</f>
        <v>418</v>
      </c>
      <c r="Q11" s="1">
        <f>2*209</f>
        <v>418</v>
      </c>
      <c r="R11" s="13">
        <v>418</v>
      </c>
      <c r="S11" s="13">
        <v>418</v>
      </c>
      <c r="T11" s="13">
        <v>209</v>
      </c>
      <c r="U11" s="13">
        <v>209</v>
      </c>
      <c r="V11" s="13">
        <v>209</v>
      </c>
      <c r="W11" s="13">
        <v>209</v>
      </c>
      <c r="X11" s="39"/>
      <c r="Y11" s="39"/>
      <c r="Z11" s="39"/>
      <c r="AB11" s="40"/>
      <c r="AD11" s="12"/>
    </row>
    <row r="12" spans="2:30">
      <c r="D12" t="s">
        <v>21</v>
      </c>
      <c r="G12" t="s">
        <v>9</v>
      </c>
      <c r="H12" s="1">
        <v>150</v>
      </c>
      <c r="I12" s="8"/>
      <c r="J12" s="9"/>
      <c r="K12" s="9"/>
      <c r="L12" s="5">
        <f>H12</f>
        <v>150</v>
      </c>
      <c r="M12" s="5">
        <f>+L12</f>
        <v>150</v>
      </c>
      <c r="N12" s="5">
        <f>+M12</f>
        <v>150</v>
      </c>
      <c r="O12" s="5">
        <f t="shared" ref="O12:W13" si="1">+N12</f>
        <v>150</v>
      </c>
      <c r="P12" s="5">
        <f>+O12</f>
        <v>150</v>
      </c>
      <c r="Q12" s="5">
        <f>P12</f>
        <v>150</v>
      </c>
      <c r="R12" s="5">
        <f t="shared" si="1"/>
        <v>150</v>
      </c>
      <c r="S12" s="5">
        <f t="shared" si="1"/>
        <v>150</v>
      </c>
      <c r="T12" s="5">
        <f t="shared" si="1"/>
        <v>150</v>
      </c>
      <c r="U12" s="5">
        <f t="shared" si="1"/>
        <v>150</v>
      </c>
      <c r="V12" s="5">
        <f t="shared" si="1"/>
        <v>150</v>
      </c>
      <c r="W12" s="5">
        <f t="shared" si="1"/>
        <v>150</v>
      </c>
      <c r="AB12" s="40"/>
      <c r="AD12" s="15"/>
    </row>
    <row r="13" spans="2:30">
      <c r="D13" s="4" t="s">
        <v>11</v>
      </c>
      <c r="G13" t="s">
        <v>9</v>
      </c>
      <c r="H13" s="1">
        <v>50</v>
      </c>
      <c r="I13" s="8"/>
      <c r="J13" s="9"/>
      <c r="K13" s="5"/>
      <c r="L13" s="9">
        <f>+H13</f>
        <v>50</v>
      </c>
      <c r="M13" s="9">
        <f>+L13</f>
        <v>50</v>
      </c>
      <c r="N13" s="9">
        <f>+M13</f>
        <v>50</v>
      </c>
      <c r="O13" s="9">
        <f t="shared" si="1"/>
        <v>50</v>
      </c>
      <c r="P13" s="9">
        <f>+O13</f>
        <v>50</v>
      </c>
      <c r="Q13" s="9">
        <f>+P13</f>
        <v>50</v>
      </c>
      <c r="R13" s="9">
        <f t="shared" si="1"/>
        <v>50</v>
      </c>
      <c r="S13" s="9">
        <f t="shared" si="1"/>
        <v>50</v>
      </c>
      <c r="T13" s="9">
        <f t="shared" si="1"/>
        <v>50</v>
      </c>
      <c r="U13" s="9">
        <f t="shared" si="1"/>
        <v>50</v>
      </c>
      <c r="V13" s="9">
        <f t="shared" si="1"/>
        <v>50</v>
      </c>
      <c r="W13" s="9">
        <f t="shared" si="1"/>
        <v>50</v>
      </c>
      <c r="X13" s="9"/>
      <c r="Y13" s="9"/>
      <c r="Z13" s="9"/>
      <c r="AB13" s="40"/>
      <c r="AD13" s="16"/>
    </row>
    <row r="14" spans="2:30">
      <c r="C14" s="7" t="s">
        <v>12</v>
      </c>
      <c r="I14" s="8"/>
      <c r="J14" s="9"/>
      <c r="K14" s="9"/>
      <c r="L14" s="5"/>
      <c r="M14" s="5"/>
      <c r="N14" s="5"/>
      <c r="O14" s="5"/>
      <c r="P14" s="9"/>
      <c r="Q14" s="5"/>
      <c r="R14" s="5"/>
      <c r="AB14" s="40"/>
      <c r="AD14" s="12"/>
    </row>
    <row r="15" spans="2:30">
      <c r="C15" s="7"/>
      <c r="D15" t="s">
        <v>13</v>
      </c>
      <c r="G15" t="s">
        <v>14</v>
      </c>
      <c r="H15" s="9">
        <f>279/12</f>
        <v>23.25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>
        <v>279</v>
      </c>
      <c r="U15" s="9"/>
      <c r="V15" s="9"/>
      <c r="W15" s="9"/>
      <c r="X15" s="9"/>
      <c r="Y15" s="9"/>
      <c r="Z15" s="9"/>
      <c r="AA15" s="9"/>
      <c r="AB15" s="40"/>
      <c r="AD15" s="12"/>
    </row>
    <row r="16" spans="2:30">
      <c r="C16" s="7"/>
      <c r="D16" t="s">
        <v>15</v>
      </c>
      <c r="G16" t="s">
        <v>14</v>
      </c>
      <c r="H16" s="9">
        <f>220/12</f>
        <v>18.333333333333332</v>
      </c>
      <c r="I16" s="9"/>
      <c r="J16" s="9"/>
      <c r="K16" s="9"/>
      <c r="L16" s="9"/>
      <c r="M16" s="9"/>
      <c r="N16" s="9"/>
      <c r="O16" s="9"/>
      <c r="P16" s="9"/>
      <c r="Q16" s="9">
        <v>110</v>
      </c>
      <c r="R16" s="9"/>
      <c r="S16" s="9"/>
      <c r="T16" s="9"/>
      <c r="U16" s="9"/>
      <c r="V16" s="9"/>
      <c r="W16" s="9">
        <v>110</v>
      </c>
      <c r="X16" s="9"/>
      <c r="Y16" s="9"/>
      <c r="Z16" s="9"/>
      <c r="AA16" s="9"/>
      <c r="AB16" s="40"/>
      <c r="AD16" s="12"/>
    </row>
    <row r="17" spans="2:30">
      <c r="C17" s="7" t="s">
        <v>34</v>
      </c>
      <c r="G17" t="s">
        <v>14</v>
      </c>
      <c r="H17" s="9">
        <f>150/12</f>
        <v>12.5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v>150</v>
      </c>
      <c r="X17" s="9"/>
      <c r="Y17" s="9"/>
      <c r="Z17" s="9"/>
      <c r="AA17" s="9"/>
      <c r="AB17" s="40"/>
      <c r="AD17" s="12"/>
    </row>
    <row r="18" spans="2:30">
      <c r="C18" s="7" t="s">
        <v>22</v>
      </c>
      <c r="H18" s="9"/>
      <c r="I18" s="9"/>
      <c r="J18" s="9"/>
      <c r="K18" s="9"/>
      <c r="L18" s="9"/>
      <c r="M18" s="9"/>
      <c r="N18" s="9">
        <v>25</v>
      </c>
      <c r="O18" s="9">
        <v>25</v>
      </c>
      <c r="P18" s="9">
        <v>25</v>
      </c>
      <c r="Q18" s="9">
        <v>25</v>
      </c>
      <c r="R18" s="9">
        <v>25</v>
      </c>
      <c r="S18" s="9">
        <v>25</v>
      </c>
      <c r="T18" s="9">
        <v>25</v>
      </c>
      <c r="U18" s="9">
        <v>25</v>
      </c>
      <c r="V18" s="9">
        <v>25</v>
      </c>
      <c r="W18" s="9">
        <v>25</v>
      </c>
      <c r="X18" s="9"/>
      <c r="Y18" s="9"/>
      <c r="Z18" s="9"/>
      <c r="AA18" s="9"/>
      <c r="AB18" s="40"/>
      <c r="AD18" s="12"/>
    </row>
    <row r="19" spans="2:30" ht="15.75" thickBot="1">
      <c r="C19" s="7" t="s">
        <v>25</v>
      </c>
      <c r="D19" s="4"/>
      <c r="H19" s="9"/>
      <c r="I19" s="9"/>
      <c r="J19" s="9"/>
      <c r="K19" s="9"/>
      <c r="L19" s="5"/>
      <c r="M19" s="49">
        <v>600</v>
      </c>
      <c r="O19" s="17">
        <v>99</v>
      </c>
      <c r="P19" s="17">
        <v>99</v>
      </c>
      <c r="Q19" s="17">
        <v>99</v>
      </c>
      <c r="R19" s="17">
        <v>99</v>
      </c>
      <c r="S19" s="17">
        <v>99</v>
      </c>
      <c r="T19" s="17">
        <v>99</v>
      </c>
      <c r="U19" s="17">
        <v>99</v>
      </c>
      <c r="V19" s="9">
        <v>99</v>
      </c>
      <c r="W19" s="9">
        <v>99</v>
      </c>
      <c r="AB19" s="40"/>
      <c r="AD19" s="12"/>
    </row>
    <row r="20" spans="2:30" ht="19.5" thickBot="1">
      <c r="C20" s="28" t="s">
        <v>26</v>
      </c>
      <c r="D20" s="29"/>
      <c r="E20" s="29"/>
      <c r="F20" s="25"/>
      <c r="G20" s="25" t="s">
        <v>16</v>
      </c>
      <c r="H20" s="30">
        <f>SUM(H10:H19)</f>
        <v>943.08333333333337</v>
      </c>
      <c r="I20" s="30"/>
      <c r="J20" s="30"/>
      <c r="K20" s="30"/>
      <c r="L20" s="31">
        <f t="shared" ref="L20:V20" si="2">SUM(L10:L19)</f>
        <v>889</v>
      </c>
      <c r="M20" s="31">
        <f t="shared" si="2"/>
        <v>1489</v>
      </c>
      <c r="N20" s="31">
        <f t="shared" si="2"/>
        <v>914</v>
      </c>
      <c r="O20" s="31">
        <f>SUM(O10:O19)</f>
        <v>1013</v>
      </c>
      <c r="P20" s="31">
        <f>SUM(P10:P19)</f>
        <v>1702</v>
      </c>
      <c r="Q20" s="31">
        <f t="shared" si="2"/>
        <v>1812</v>
      </c>
      <c r="R20" s="31">
        <f>SUM(R10:R19)</f>
        <v>1702</v>
      </c>
      <c r="S20" s="31">
        <f>SUM(S10:S19)</f>
        <v>1702</v>
      </c>
      <c r="T20" s="31">
        <f>SUM(T10:T19)</f>
        <v>1292</v>
      </c>
      <c r="U20" s="31">
        <f>SUM(U10:U19)</f>
        <v>1013</v>
      </c>
      <c r="V20" s="31">
        <f t="shared" si="2"/>
        <v>1013</v>
      </c>
      <c r="W20" s="32">
        <f>SUM(W10:W19)</f>
        <v>1273</v>
      </c>
      <c r="X20" s="9"/>
      <c r="Y20" s="9"/>
      <c r="Z20" s="9"/>
      <c r="AA20" s="9"/>
      <c r="AB20" s="40"/>
      <c r="AD20" s="12"/>
    </row>
    <row r="21" spans="2:30">
      <c r="H21" s="9"/>
      <c r="I21" s="8"/>
      <c r="J21" s="8"/>
      <c r="K21" s="9"/>
      <c r="L21" s="5"/>
      <c r="M21" s="5"/>
      <c r="N21" s="9"/>
      <c r="O21" s="9"/>
      <c r="P21" s="9"/>
      <c r="Q21" s="5"/>
      <c r="R21" s="5"/>
      <c r="AB21" s="40"/>
      <c r="AD21" s="12"/>
    </row>
    <row r="22" spans="2:30">
      <c r="B22" s="2" t="s">
        <v>17</v>
      </c>
      <c r="H22" s="9"/>
      <c r="I22" s="8"/>
      <c r="J22" s="8"/>
      <c r="K22" s="9"/>
      <c r="L22" s="5"/>
      <c r="M22" s="5"/>
      <c r="N22" s="9"/>
      <c r="O22" s="9"/>
      <c r="P22" s="9"/>
      <c r="Q22" s="5"/>
      <c r="R22" s="5"/>
      <c r="AB22" s="40"/>
      <c r="AD22" s="12"/>
    </row>
    <row r="23" spans="2:30">
      <c r="C23" s="7" t="s">
        <v>18</v>
      </c>
      <c r="D23" s="7"/>
      <c r="G23" t="s">
        <v>9</v>
      </c>
      <c r="H23" s="9"/>
      <c r="I23" s="8"/>
      <c r="J23" s="8"/>
      <c r="K23" s="9"/>
      <c r="L23" s="9">
        <f>+L5*L4</f>
        <v>1050</v>
      </c>
      <c r="M23" s="9">
        <f t="shared" ref="M23:V23" si="3">+M5*M4</f>
        <v>1050</v>
      </c>
      <c r="N23" s="9">
        <f t="shared" si="3"/>
        <v>1050</v>
      </c>
      <c r="O23" s="9">
        <f t="shared" si="3"/>
        <v>1050</v>
      </c>
      <c r="P23" s="9">
        <f t="shared" si="3"/>
        <v>1050</v>
      </c>
      <c r="Q23" s="9">
        <f t="shared" si="3"/>
        <v>1050</v>
      </c>
      <c r="R23" s="9">
        <f t="shared" si="3"/>
        <v>1050</v>
      </c>
      <c r="S23" s="9">
        <f t="shared" si="3"/>
        <v>1050</v>
      </c>
      <c r="T23" s="9">
        <f t="shared" si="3"/>
        <v>1050</v>
      </c>
      <c r="U23" s="9">
        <f t="shared" si="3"/>
        <v>1050</v>
      </c>
      <c r="V23" s="9">
        <f t="shared" si="3"/>
        <v>1050</v>
      </c>
      <c r="W23" s="9">
        <f>+W5*W4</f>
        <v>1050</v>
      </c>
      <c r="X23" s="8"/>
      <c r="Y23" s="8"/>
      <c r="Z23" s="8"/>
      <c r="AA23" s="8"/>
      <c r="AB23" s="40"/>
      <c r="AD23" s="12"/>
    </row>
    <row r="24" spans="2:30">
      <c r="C24" s="7" t="s">
        <v>33</v>
      </c>
      <c r="D24" s="7"/>
      <c r="H24" s="9"/>
      <c r="I24" s="8"/>
      <c r="J24" s="8"/>
      <c r="K24" s="9"/>
      <c r="L24" s="9"/>
      <c r="M24" s="9"/>
      <c r="N24" s="9"/>
      <c r="O24" s="9"/>
      <c r="P24" s="9"/>
      <c r="Q24" s="5"/>
      <c r="R24" s="5"/>
      <c r="AB24" s="40"/>
      <c r="AD24" s="12"/>
    </row>
    <row r="25" spans="2:30" ht="15.75" thickBot="1">
      <c r="C25" s="7" t="s">
        <v>19</v>
      </c>
      <c r="D25" s="7"/>
      <c r="G25" t="s">
        <v>9</v>
      </c>
      <c r="H25" s="1">
        <v>0.1</v>
      </c>
      <c r="K25" s="1">
        <f>+H25</f>
        <v>0.1</v>
      </c>
      <c r="L25" s="5">
        <f>+K25</f>
        <v>0.1</v>
      </c>
      <c r="M25" s="5">
        <f t="shared" ref="M25:V25" si="4">+L25</f>
        <v>0.1</v>
      </c>
      <c r="N25" s="5">
        <f>+M25</f>
        <v>0.1</v>
      </c>
      <c r="O25" s="5">
        <f t="shared" si="4"/>
        <v>0.1</v>
      </c>
      <c r="P25" s="5">
        <f>+O25</f>
        <v>0.1</v>
      </c>
      <c r="Q25" s="5">
        <f>+P25</f>
        <v>0.1</v>
      </c>
      <c r="R25" s="5">
        <f t="shared" si="4"/>
        <v>0.1</v>
      </c>
      <c r="S25" s="5">
        <f t="shared" si="4"/>
        <v>0.1</v>
      </c>
      <c r="T25" s="5">
        <f t="shared" si="4"/>
        <v>0.1</v>
      </c>
      <c r="U25" s="5">
        <f t="shared" si="4"/>
        <v>0.1</v>
      </c>
      <c r="V25" s="5">
        <f t="shared" si="4"/>
        <v>0.1</v>
      </c>
      <c r="W25" s="5">
        <f>+V25</f>
        <v>0.1</v>
      </c>
      <c r="AB25" s="40"/>
      <c r="AD25" s="12"/>
    </row>
    <row r="26" spans="2:30" ht="19.5" thickBot="1">
      <c r="C26" s="23" t="s">
        <v>27</v>
      </c>
      <c r="D26" s="24"/>
      <c r="E26" s="24"/>
      <c r="F26" s="25"/>
      <c r="G26" s="25" t="s">
        <v>14</v>
      </c>
      <c r="H26" s="26"/>
      <c r="I26" s="25"/>
      <c r="J26" s="25"/>
      <c r="K26" s="27"/>
      <c r="L26" s="33">
        <f>SUM(L23:L25)</f>
        <v>1050.0999999999999</v>
      </c>
      <c r="M26" s="33">
        <f t="shared" ref="M26:V26" si="5">SUM(M23:M25)</f>
        <v>1050.0999999999999</v>
      </c>
      <c r="N26" s="33">
        <f t="shared" si="5"/>
        <v>1050.0999999999999</v>
      </c>
      <c r="O26" s="33">
        <f t="shared" si="5"/>
        <v>1050.0999999999999</v>
      </c>
      <c r="P26" s="33">
        <f t="shared" si="5"/>
        <v>1050.0999999999999</v>
      </c>
      <c r="Q26" s="33">
        <f t="shared" si="5"/>
        <v>1050.0999999999999</v>
      </c>
      <c r="R26" s="33">
        <f t="shared" si="5"/>
        <v>1050.0999999999999</v>
      </c>
      <c r="S26" s="33">
        <f t="shared" si="5"/>
        <v>1050.0999999999999</v>
      </c>
      <c r="T26" s="33">
        <f t="shared" si="5"/>
        <v>1050.0999999999999</v>
      </c>
      <c r="U26" s="33">
        <f t="shared" si="5"/>
        <v>1050.0999999999999</v>
      </c>
      <c r="V26" s="33">
        <f t="shared" si="5"/>
        <v>1050.0999999999999</v>
      </c>
      <c r="W26" s="34">
        <f>SUM(W23:W25)</f>
        <v>1050.0999999999999</v>
      </c>
      <c r="X26" s="41"/>
      <c r="Y26" s="41"/>
      <c r="Z26" s="41"/>
      <c r="AA26" s="41"/>
      <c r="AB26" s="40"/>
    </row>
    <row r="27" spans="2:30" ht="9" customHeight="1">
      <c r="L27" s="5"/>
      <c r="M27" s="5"/>
      <c r="N27" s="5"/>
      <c r="O27" s="5"/>
      <c r="AB27" s="40"/>
    </row>
    <row r="28" spans="2:30" ht="14.25" customHeight="1">
      <c r="B28" s="2" t="s">
        <v>20</v>
      </c>
      <c r="L28" s="5"/>
      <c r="M28" s="5"/>
      <c r="N28" s="5"/>
      <c r="O28" s="5"/>
    </row>
    <row r="29" spans="2:30" ht="18.75">
      <c r="C29" s="43" t="s">
        <v>23</v>
      </c>
      <c r="D29" s="44"/>
      <c r="E29" s="44"/>
      <c r="L29" s="45">
        <f>-L20+L26</f>
        <v>161.09999999999991</v>
      </c>
      <c r="M29" s="45">
        <f t="shared" ref="M29:W29" si="6">-M20+M26</f>
        <v>-438.90000000000009</v>
      </c>
      <c r="N29" s="45">
        <f t="shared" si="6"/>
        <v>136.09999999999991</v>
      </c>
      <c r="O29" s="45">
        <f t="shared" si="6"/>
        <v>37.099999999999909</v>
      </c>
      <c r="P29" s="45">
        <f t="shared" si="6"/>
        <v>-651.90000000000009</v>
      </c>
      <c r="Q29" s="45">
        <f t="shared" si="6"/>
        <v>-761.90000000000009</v>
      </c>
      <c r="R29" s="45">
        <f t="shared" si="6"/>
        <v>-651.90000000000009</v>
      </c>
      <c r="S29" s="45">
        <f t="shared" si="6"/>
        <v>-651.90000000000009</v>
      </c>
      <c r="T29" s="45">
        <f t="shared" si="6"/>
        <v>-241.90000000000009</v>
      </c>
      <c r="U29" s="45">
        <f t="shared" si="6"/>
        <v>37.099999999999909</v>
      </c>
      <c r="V29" s="45">
        <f t="shared" si="6"/>
        <v>37.099999999999909</v>
      </c>
      <c r="W29" s="45">
        <f t="shared" si="6"/>
        <v>-222.90000000000009</v>
      </c>
      <c r="X29" s="13"/>
      <c r="Y29" s="41"/>
      <c r="Z29" s="41"/>
      <c r="AA29" s="41"/>
    </row>
    <row r="30" spans="2:30" ht="18.75">
      <c r="C30" s="21"/>
      <c r="D30" s="4"/>
      <c r="E30" s="4"/>
      <c r="F30" s="4"/>
      <c r="G30" s="4"/>
      <c r="H30" s="5"/>
      <c r="I30" s="4"/>
      <c r="J30" s="4"/>
      <c r="K30" s="5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13"/>
      <c r="Y30" s="41"/>
      <c r="Z30" s="41"/>
      <c r="AA30" s="41"/>
    </row>
    <row r="31" spans="2:30">
      <c r="C31" s="7" t="s">
        <v>31</v>
      </c>
      <c r="L31" s="18"/>
      <c r="M31" s="18"/>
      <c r="N31" s="18">
        <f t="shared" ref="N31:W31" si="7">N18</f>
        <v>25</v>
      </c>
      <c r="O31" s="18">
        <f t="shared" si="7"/>
        <v>25</v>
      </c>
      <c r="P31" s="18">
        <f t="shared" si="7"/>
        <v>25</v>
      </c>
      <c r="Q31" s="18">
        <f t="shared" si="7"/>
        <v>25</v>
      </c>
      <c r="R31" s="18">
        <f t="shared" si="7"/>
        <v>25</v>
      </c>
      <c r="S31" s="18">
        <f t="shared" si="7"/>
        <v>25</v>
      </c>
      <c r="T31" s="18">
        <f t="shared" si="7"/>
        <v>25</v>
      </c>
      <c r="U31" s="18">
        <f t="shared" si="7"/>
        <v>25</v>
      </c>
      <c r="V31" s="18">
        <f t="shared" si="7"/>
        <v>25</v>
      </c>
      <c r="W31" s="18">
        <f t="shared" si="7"/>
        <v>25</v>
      </c>
    </row>
    <row r="32" spans="2:30" ht="15.75" thickBot="1">
      <c r="C32" s="7" t="s">
        <v>32</v>
      </c>
      <c r="O32" s="19">
        <f>O19</f>
        <v>99</v>
      </c>
      <c r="P32" s="19">
        <f t="shared" ref="P32:W32" si="8">P19</f>
        <v>99</v>
      </c>
      <c r="Q32" s="19">
        <f t="shared" si="8"/>
        <v>99</v>
      </c>
      <c r="R32" s="19">
        <f t="shared" si="8"/>
        <v>99</v>
      </c>
      <c r="S32" s="19">
        <f t="shared" si="8"/>
        <v>99</v>
      </c>
      <c r="T32" s="19">
        <f t="shared" si="8"/>
        <v>99</v>
      </c>
      <c r="U32" s="19">
        <f t="shared" si="8"/>
        <v>99</v>
      </c>
      <c r="V32" s="19">
        <f t="shared" si="8"/>
        <v>99</v>
      </c>
      <c r="W32" s="19">
        <f t="shared" si="8"/>
        <v>99</v>
      </c>
    </row>
    <row r="33" spans="3:23" ht="19.5" thickBot="1">
      <c r="C33" s="22" t="s">
        <v>30</v>
      </c>
      <c r="D33" s="22"/>
      <c r="E33" s="22"/>
      <c r="K33" s="35">
        <f>2011</f>
        <v>2011</v>
      </c>
      <c r="L33" s="36">
        <f t="shared" ref="L33:W33" si="9">K33+L29+L31+L32</f>
        <v>2172.1</v>
      </c>
      <c r="M33" s="36">
        <f t="shared" si="9"/>
        <v>1733.1999999999998</v>
      </c>
      <c r="N33" s="36">
        <f t="shared" si="9"/>
        <v>1894.2999999999997</v>
      </c>
      <c r="O33" s="36">
        <f t="shared" si="9"/>
        <v>2055.3999999999996</v>
      </c>
      <c r="P33" s="36">
        <f t="shared" si="9"/>
        <v>1527.4999999999995</v>
      </c>
      <c r="Q33" s="36">
        <f t="shared" si="9"/>
        <v>889.59999999999945</v>
      </c>
      <c r="R33" s="36">
        <f t="shared" si="9"/>
        <v>361.69999999999936</v>
      </c>
      <c r="S33" s="36">
        <f t="shared" si="9"/>
        <v>-166.20000000000073</v>
      </c>
      <c r="T33" s="36">
        <f t="shared" si="9"/>
        <v>-284.10000000000082</v>
      </c>
      <c r="U33" s="36">
        <f t="shared" si="9"/>
        <v>-123.00000000000091</v>
      </c>
      <c r="V33" s="36">
        <f t="shared" si="9"/>
        <v>38.099999999999</v>
      </c>
      <c r="W33" s="36">
        <f t="shared" si="9"/>
        <v>-60.800000000001091</v>
      </c>
    </row>
    <row r="35" spans="3:23">
      <c r="C35" s="7" t="s">
        <v>28</v>
      </c>
      <c r="D35" s="4"/>
      <c r="E35" s="4"/>
      <c r="F35" s="4"/>
      <c r="G35" s="4"/>
      <c r="H35" s="5"/>
      <c r="I35" s="4"/>
      <c r="J35" s="4"/>
      <c r="L35" s="18"/>
      <c r="M35" s="18"/>
      <c r="N35" s="18">
        <f t="shared" ref="N35:W35" si="10">M35+N31</f>
        <v>25</v>
      </c>
      <c r="O35" s="18">
        <f t="shared" si="10"/>
        <v>50</v>
      </c>
      <c r="P35" s="18">
        <f t="shared" si="10"/>
        <v>75</v>
      </c>
      <c r="Q35" s="18">
        <f t="shared" si="10"/>
        <v>100</v>
      </c>
      <c r="R35" s="18">
        <f t="shared" si="10"/>
        <v>125</v>
      </c>
      <c r="S35" s="18">
        <f t="shared" si="10"/>
        <v>150</v>
      </c>
      <c r="T35" s="18">
        <f t="shared" si="10"/>
        <v>175</v>
      </c>
      <c r="U35" s="18">
        <f t="shared" si="10"/>
        <v>200</v>
      </c>
      <c r="V35" s="18">
        <f>U35+V31</f>
        <v>225</v>
      </c>
      <c r="W35" s="18">
        <f t="shared" si="10"/>
        <v>250</v>
      </c>
    </row>
    <row r="36" spans="3:23">
      <c r="C36" s="7" t="s">
        <v>29</v>
      </c>
      <c r="O36" s="19">
        <f>O32</f>
        <v>99</v>
      </c>
      <c r="P36" s="19">
        <f>O36+P32</f>
        <v>198</v>
      </c>
      <c r="Q36" s="19">
        <f t="shared" ref="Q36:W36" si="11">P36+Q32</f>
        <v>297</v>
      </c>
      <c r="R36" s="19">
        <f t="shared" si="11"/>
        <v>396</v>
      </c>
      <c r="S36" s="19">
        <f t="shared" si="11"/>
        <v>495</v>
      </c>
      <c r="T36" s="19">
        <f t="shared" si="11"/>
        <v>594</v>
      </c>
      <c r="U36" s="19">
        <f t="shared" si="11"/>
        <v>693</v>
      </c>
      <c r="V36" s="19">
        <f t="shared" si="11"/>
        <v>792</v>
      </c>
      <c r="W36" s="19">
        <f t="shared" si="11"/>
        <v>891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36"/>
  <sheetViews>
    <sheetView topLeftCell="F1" zoomScale="85" zoomScaleNormal="85" workbookViewId="0">
      <selection activeCell="Q12" sqref="Q12"/>
    </sheetView>
  </sheetViews>
  <sheetFormatPr baseColWidth="10" defaultRowHeight="15"/>
  <cols>
    <col min="1" max="1" width="1.42578125" customWidth="1"/>
    <col min="2" max="2" width="5.5703125" customWidth="1"/>
    <col min="3" max="3" width="2.7109375" customWidth="1"/>
    <col min="6" max="6" width="11.140625" customWidth="1"/>
    <col min="7" max="7" width="14.85546875" customWidth="1"/>
    <col min="8" max="8" width="13.28515625" style="1" customWidth="1"/>
    <col min="9" max="9" width="2.140625" customWidth="1"/>
    <col min="10" max="10" width="9.28515625" customWidth="1"/>
    <col min="11" max="11" width="10.85546875" style="1" customWidth="1"/>
    <col min="12" max="12" width="13.42578125" style="1" customWidth="1"/>
    <col min="13" max="13" width="12.7109375" style="1" customWidth="1"/>
    <col min="14" max="14" width="11" style="1" customWidth="1"/>
    <col min="15" max="16" width="13.28515625" style="1" customWidth="1"/>
    <col min="17" max="23" width="11" style="1" customWidth="1"/>
    <col min="24" max="26" width="11" style="4" customWidth="1"/>
    <col min="27" max="39" width="11.42578125" style="4"/>
  </cols>
  <sheetData>
    <row r="1" spans="2:30" ht="27" customHeight="1">
      <c r="B1" s="42" t="s">
        <v>35</v>
      </c>
    </row>
    <row r="2" spans="2:30">
      <c r="G2" s="2" t="s">
        <v>0</v>
      </c>
      <c r="H2" s="20" t="s">
        <v>1</v>
      </c>
      <c r="I2" s="2"/>
      <c r="J2" s="13">
        <v>209</v>
      </c>
      <c r="K2" s="3">
        <v>41638</v>
      </c>
      <c r="L2" s="3">
        <f>+K2+30</f>
        <v>41668</v>
      </c>
      <c r="M2" s="3">
        <f>+L2+30</f>
        <v>41698</v>
      </c>
      <c r="N2" s="3">
        <f>+M2+31</f>
        <v>41729</v>
      </c>
      <c r="O2" s="3">
        <f>+N2+29</f>
        <v>41758</v>
      </c>
      <c r="P2" s="3">
        <f>+O2+30</f>
        <v>41788</v>
      </c>
      <c r="Q2" s="3">
        <f>+P2+31</f>
        <v>41819</v>
      </c>
      <c r="R2" s="3">
        <f>+Q2+30</f>
        <v>41849</v>
      </c>
      <c r="S2" s="3">
        <f>+R2+31</f>
        <v>41880</v>
      </c>
      <c r="T2" s="3">
        <f>+S2+30</f>
        <v>41910</v>
      </c>
      <c r="U2" s="3">
        <f>+T2+31</f>
        <v>41941</v>
      </c>
      <c r="V2" s="3">
        <f>+U2+31</f>
        <v>41972</v>
      </c>
      <c r="W2" s="3">
        <f>+V2+31</f>
        <v>42003</v>
      </c>
      <c r="X2" s="37"/>
      <c r="Y2" s="37"/>
      <c r="Z2" s="37"/>
      <c r="AA2" s="37"/>
      <c r="AB2" s="38"/>
    </row>
    <row r="3" spans="2:30">
      <c r="B3" s="2" t="s">
        <v>2</v>
      </c>
    </row>
    <row r="4" spans="2:30">
      <c r="C4" t="s">
        <v>3</v>
      </c>
      <c r="G4" t="s">
        <v>4</v>
      </c>
      <c r="H4" s="5">
        <v>60</v>
      </c>
      <c r="I4" s="4"/>
      <c r="J4" s="4"/>
      <c r="K4" s="5"/>
      <c r="L4" s="5">
        <v>60</v>
      </c>
      <c r="M4" s="5">
        <v>60</v>
      </c>
      <c r="N4" s="5">
        <v>60</v>
      </c>
      <c r="O4" s="5">
        <v>60</v>
      </c>
      <c r="P4" s="5">
        <v>60</v>
      </c>
      <c r="Q4" s="5">
        <v>60</v>
      </c>
      <c r="R4" s="5">
        <v>60</v>
      </c>
      <c r="S4" s="5">
        <v>60</v>
      </c>
      <c r="T4" s="5">
        <v>60</v>
      </c>
      <c r="U4" s="5">
        <v>60</v>
      </c>
      <c r="V4" s="5">
        <v>60</v>
      </c>
      <c r="W4" s="5">
        <v>60</v>
      </c>
    </row>
    <row r="5" spans="2:30" s="4" customFormat="1">
      <c r="C5" s="4" t="s">
        <v>5</v>
      </c>
      <c r="G5" s="4" t="s">
        <v>6</v>
      </c>
      <c r="H5" s="5">
        <v>17.5</v>
      </c>
      <c r="K5" s="5"/>
      <c r="L5" s="5">
        <f>$H$5</f>
        <v>17.5</v>
      </c>
      <c r="M5" s="5">
        <v>18.5</v>
      </c>
      <c r="N5" s="5">
        <f>M5</f>
        <v>18.5</v>
      </c>
      <c r="O5" s="5">
        <f>M5</f>
        <v>18.5</v>
      </c>
      <c r="P5" s="5">
        <f>M5</f>
        <v>18.5</v>
      </c>
      <c r="Q5" s="5">
        <f>M5</f>
        <v>18.5</v>
      </c>
      <c r="R5" s="5">
        <f>M5</f>
        <v>18.5</v>
      </c>
      <c r="S5" s="5">
        <f>M5</f>
        <v>18.5</v>
      </c>
      <c r="T5" s="5">
        <f>M5</f>
        <v>18.5</v>
      </c>
      <c r="U5" s="5">
        <f>$H$5</f>
        <v>17.5</v>
      </c>
      <c r="V5" s="5">
        <f>$H$5</f>
        <v>17.5</v>
      </c>
      <c r="W5" s="5">
        <f>$H$5</f>
        <v>17.5</v>
      </c>
    </row>
    <row r="6" spans="2:30">
      <c r="H6" s="5"/>
      <c r="I6" s="4"/>
      <c r="J6" s="4"/>
      <c r="K6" s="5"/>
      <c r="L6" s="5"/>
      <c r="M6" s="5"/>
      <c r="N6" s="5"/>
      <c r="O6" s="5"/>
      <c r="P6" s="5"/>
      <c r="Q6" s="5"/>
      <c r="R6" s="5"/>
    </row>
    <row r="7" spans="2:30">
      <c r="G7" s="2" t="s">
        <v>0</v>
      </c>
      <c r="H7" s="20" t="s">
        <v>1</v>
      </c>
      <c r="I7" s="2"/>
      <c r="J7" s="2"/>
      <c r="K7" s="6"/>
      <c r="L7" s="5"/>
      <c r="M7" s="5"/>
      <c r="N7" s="6"/>
      <c r="O7" s="6"/>
      <c r="P7" s="6"/>
      <c r="Q7" s="5"/>
      <c r="R7" s="5"/>
      <c r="AB7" s="38"/>
      <c r="AD7" s="38"/>
    </row>
    <row r="8" spans="2:30">
      <c r="K8" s="5"/>
      <c r="L8" s="5"/>
      <c r="M8" s="5"/>
      <c r="N8" s="5"/>
      <c r="O8" s="5"/>
      <c r="P8" s="5"/>
      <c r="Q8" s="5"/>
      <c r="R8" s="5"/>
    </row>
    <row r="9" spans="2:30" ht="12.75" customHeight="1">
      <c r="C9" s="7" t="s">
        <v>7</v>
      </c>
      <c r="H9" s="9"/>
      <c r="I9" s="8"/>
      <c r="J9" s="8"/>
      <c r="K9" s="9"/>
      <c r="L9" s="5"/>
      <c r="M9" s="10"/>
      <c r="N9" s="11"/>
      <c r="O9" s="9"/>
      <c r="P9" s="9"/>
      <c r="Q9" s="5"/>
      <c r="R9" s="5"/>
      <c r="AD9" s="12"/>
    </row>
    <row r="10" spans="2:30">
      <c r="D10" s="4" t="s">
        <v>8</v>
      </c>
      <c r="E10" s="4"/>
      <c r="G10" t="s">
        <v>9</v>
      </c>
      <c r="H10" s="9">
        <v>480</v>
      </c>
      <c r="I10" s="9"/>
      <c r="J10" s="9"/>
      <c r="K10" s="9"/>
      <c r="L10" s="13">
        <v>480</v>
      </c>
      <c r="M10" s="14">
        <f>L10</f>
        <v>480</v>
      </c>
      <c r="N10" s="14">
        <f>L10</f>
        <v>480</v>
      </c>
      <c r="O10" s="13">
        <f>H10</f>
        <v>480</v>
      </c>
      <c r="P10" s="13">
        <f>H10*2</f>
        <v>960</v>
      </c>
      <c r="Q10" s="13">
        <f>2*480</f>
        <v>960</v>
      </c>
      <c r="R10" s="13">
        <f>2*480</f>
        <v>960</v>
      </c>
      <c r="S10" s="13">
        <f>2*480</f>
        <v>960</v>
      </c>
      <c r="T10" s="13">
        <v>480</v>
      </c>
      <c r="U10" s="13">
        <v>480</v>
      </c>
      <c r="V10" s="13">
        <v>480</v>
      </c>
      <c r="W10" s="13">
        <v>480</v>
      </c>
      <c r="X10" s="39"/>
      <c r="Y10" s="39"/>
      <c r="Z10" s="39"/>
      <c r="AB10" s="40"/>
      <c r="AD10" s="12"/>
    </row>
    <row r="11" spans="2:30">
      <c r="D11" s="4" t="s">
        <v>10</v>
      </c>
      <c r="E11" s="4"/>
      <c r="G11" t="s">
        <v>9</v>
      </c>
      <c r="H11" s="9">
        <v>209</v>
      </c>
      <c r="I11" s="9"/>
      <c r="J11" s="9"/>
      <c r="K11" s="9"/>
      <c r="L11" s="13">
        <v>209</v>
      </c>
      <c r="M11" s="14">
        <v>209</v>
      </c>
      <c r="N11" s="13">
        <v>209</v>
      </c>
      <c r="O11" s="14">
        <v>209</v>
      </c>
      <c r="P11" s="1">
        <f>2*209</f>
        <v>418</v>
      </c>
      <c r="Q11" s="1">
        <f>2*209</f>
        <v>418</v>
      </c>
      <c r="R11" s="13">
        <v>418</v>
      </c>
      <c r="S11" s="13">
        <v>418</v>
      </c>
      <c r="T11" s="13">
        <v>209</v>
      </c>
      <c r="U11" s="13">
        <v>209</v>
      </c>
      <c r="V11" s="13">
        <v>209</v>
      </c>
      <c r="W11" s="13">
        <v>209</v>
      </c>
      <c r="X11" s="39"/>
      <c r="Y11" s="39"/>
      <c r="Z11" s="39"/>
      <c r="AB11" s="40"/>
      <c r="AD11" s="12"/>
    </row>
    <row r="12" spans="2:30">
      <c r="D12" t="s">
        <v>21</v>
      </c>
      <c r="G12" t="s">
        <v>9</v>
      </c>
      <c r="H12" s="1">
        <v>150</v>
      </c>
      <c r="I12" s="8"/>
      <c r="J12" s="9"/>
      <c r="K12" s="9"/>
      <c r="L12" s="5">
        <f>H12</f>
        <v>150</v>
      </c>
      <c r="M12" s="5">
        <f>+L12</f>
        <v>150</v>
      </c>
      <c r="N12" s="5">
        <f>+M12</f>
        <v>150</v>
      </c>
      <c r="O12" s="5">
        <f t="shared" ref="O12:W13" si="0">+N12</f>
        <v>150</v>
      </c>
      <c r="P12" s="5">
        <f>+O12</f>
        <v>150</v>
      </c>
      <c r="Q12" s="5">
        <f>P12</f>
        <v>150</v>
      </c>
      <c r="R12" s="5">
        <f t="shared" si="0"/>
        <v>150</v>
      </c>
      <c r="S12" s="5">
        <f t="shared" si="0"/>
        <v>150</v>
      </c>
      <c r="T12" s="5">
        <f t="shared" si="0"/>
        <v>150</v>
      </c>
      <c r="U12" s="5">
        <f t="shared" si="0"/>
        <v>150</v>
      </c>
      <c r="V12" s="5">
        <f t="shared" si="0"/>
        <v>150</v>
      </c>
      <c r="W12" s="5">
        <f t="shared" si="0"/>
        <v>150</v>
      </c>
      <c r="AB12" s="40"/>
      <c r="AD12" s="15"/>
    </row>
    <row r="13" spans="2:30">
      <c r="D13" s="4" t="s">
        <v>11</v>
      </c>
      <c r="G13" t="s">
        <v>9</v>
      </c>
      <c r="H13" s="1">
        <v>50</v>
      </c>
      <c r="I13" s="8"/>
      <c r="J13" s="9"/>
      <c r="K13" s="5"/>
      <c r="L13" s="9">
        <f>+H13</f>
        <v>50</v>
      </c>
      <c r="M13" s="9">
        <f>+L13</f>
        <v>50</v>
      </c>
      <c r="N13" s="9">
        <f>+M13</f>
        <v>50</v>
      </c>
      <c r="O13" s="9">
        <f t="shared" si="0"/>
        <v>50</v>
      </c>
      <c r="P13" s="9">
        <f>+O13</f>
        <v>50</v>
      </c>
      <c r="Q13" s="9">
        <f>+P13</f>
        <v>50</v>
      </c>
      <c r="R13" s="9">
        <f t="shared" si="0"/>
        <v>50</v>
      </c>
      <c r="S13" s="9">
        <f t="shared" si="0"/>
        <v>50</v>
      </c>
      <c r="T13" s="9">
        <f t="shared" si="0"/>
        <v>50</v>
      </c>
      <c r="U13" s="9">
        <f t="shared" si="0"/>
        <v>50</v>
      </c>
      <c r="V13" s="9">
        <f t="shared" si="0"/>
        <v>50</v>
      </c>
      <c r="W13" s="9">
        <f t="shared" si="0"/>
        <v>50</v>
      </c>
      <c r="X13" s="9"/>
      <c r="Y13" s="9"/>
      <c r="Z13" s="9"/>
      <c r="AB13" s="40"/>
      <c r="AD13" s="16"/>
    </row>
    <row r="14" spans="2:30">
      <c r="C14" s="7" t="s">
        <v>12</v>
      </c>
      <c r="I14" s="8"/>
      <c r="J14" s="9"/>
      <c r="K14" s="9"/>
      <c r="L14" s="5"/>
      <c r="M14" s="5"/>
      <c r="N14" s="5"/>
      <c r="O14" s="5"/>
      <c r="P14" s="9"/>
      <c r="Q14" s="5"/>
      <c r="R14" s="5"/>
      <c r="AB14" s="40"/>
      <c r="AD14" s="12"/>
    </row>
    <row r="15" spans="2:30">
      <c r="C15" s="7"/>
      <c r="D15" t="s">
        <v>13</v>
      </c>
      <c r="G15" t="s">
        <v>14</v>
      </c>
      <c r="H15" s="9">
        <f>279/12</f>
        <v>23.25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>
        <v>279</v>
      </c>
      <c r="U15" s="9"/>
      <c r="V15" s="9"/>
      <c r="W15" s="9"/>
      <c r="X15" s="9"/>
      <c r="Y15" s="9"/>
      <c r="Z15" s="9"/>
      <c r="AA15" s="9"/>
      <c r="AB15" s="40"/>
      <c r="AD15" s="12"/>
    </row>
    <row r="16" spans="2:30">
      <c r="C16" s="7"/>
      <c r="D16" t="s">
        <v>15</v>
      </c>
      <c r="G16" t="s">
        <v>14</v>
      </c>
      <c r="H16" s="9">
        <f>220/12</f>
        <v>18.333333333333332</v>
      </c>
      <c r="I16" s="9"/>
      <c r="J16" s="9"/>
      <c r="K16" s="9"/>
      <c r="L16" s="9"/>
      <c r="M16" s="9"/>
      <c r="N16" s="9"/>
      <c r="O16" s="9"/>
      <c r="P16" s="9"/>
      <c r="Q16" s="9">
        <v>110</v>
      </c>
      <c r="R16" s="9"/>
      <c r="S16" s="9"/>
      <c r="T16" s="9"/>
      <c r="U16" s="9"/>
      <c r="V16" s="9"/>
      <c r="W16" s="9">
        <v>110</v>
      </c>
      <c r="X16" s="9"/>
      <c r="Y16" s="9"/>
      <c r="Z16" s="9"/>
      <c r="AA16" s="9"/>
      <c r="AB16" s="40"/>
      <c r="AD16" s="12"/>
    </row>
    <row r="17" spans="2:30">
      <c r="C17" s="7" t="s">
        <v>34</v>
      </c>
      <c r="G17" t="s">
        <v>14</v>
      </c>
      <c r="H17" s="9">
        <f>150/12</f>
        <v>12.5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v>150</v>
      </c>
      <c r="X17" s="9"/>
      <c r="Y17" s="9"/>
      <c r="Z17" s="9"/>
      <c r="AA17" s="9"/>
      <c r="AB17" s="40"/>
      <c r="AD17" s="12"/>
    </row>
    <row r="18" spans="2:30">
      <c r="C18" s="7" t="s">
        <v>22</v>
      </c>
      <c r="H18" s="9"/>
      <c r="I18" s="9"/>
      <c r="J18" s="9"/>
      <c r="K18" s="9"/>
      <c r="L18" s="9"/>
      <c r="M18" s="9"/>
      <c r="N18" s="9">
        <v>25</v>
      </c>
      <c r="O18" s="9">
        <v>25</v>
      </c>
      <c r="P18" s="9">
        <v>25</v>
      </c>
      <c r="Q18" s="9">
        <v>25</v>
      </c>
      <c r="R18" s="9">
        <v>25</v>
      </c>
      <c r="S18" s="9">
        <v>25</v>
      </c>
      <c r="T18" s="9">
        <v>25</v>
      </c>
      <c r="U18" s="9">
        <v>25</v>
      </c>
      <c r="V18" s="9">
        <v>25</v>
      </c>
      <c r="W18" s="9">
        <v>25</v>
      </c>
      <c r="X18" s="9"/>
      <c r="Y18" s="9"/>
      <c r="Z18" s="9"/>
      <c r="AA18" s="9"/>
      <c r="AB18" s="40"/>
      <c r="AD18" s="12"/>
    </row>
    <row r="19" spans="2:30" ht="15.75" thickBot="1">
      <c r="C19" s="7" t="s">
        <v>25</v>
      </c>
      <c r="D19" s="4"/>
      <c r="H19" s="9"/>
      <c r="I19" s="9"/>
      <c r="J19" s="9"/>
      <c r="K19" s="9"/>
      <c r="L19" s="5"/>
      <c r="M19" s="49">
        <v>450</v>
      </c>
      <c r="O19" s="17">
        <v>99</v>
      </c>
      <c r="P19" s="17">
        <v>99</v>
      </c>
      <c r="Q19" s="17">
        <v>99</v>
      </c>
      <c r="R19" s="17">
        <v>99</v>
      </c>
      <c r="S19" s="17">
        <v>99</v>
      </c>
      <c r="T19" s="17">
        <v>99</v>
      </c>
      <c r="U19" s="17">
        <v>99</v>
      </c>
      <c r="V19" s="9">
        <v>99</v>
      </c>
      <c r="W19" s="9">
        <v>99</v>
      </c>
      <c r="AB19" s="40"/>
      <c r="AD19" s="12"/>
    </row>
    <row r="20" spans="2:30" ht="19.5" thickBot="1">
      <c r="C20" s="28" t="s">
        <v>26</v>
      </c>
      <c r="D20" s="29"/>
      <c r="E20" s="29"/>
      <c r="F20" s="25"/>
      <c r="G20" s="25" t="s">
        <v>16</v>
      </c>
      <c r="H20" s="30">
        <f>SUM(H10:H19)</f>
        <v>943.08333333333337</v>
      </c>
      <c r="I20" s="30"/>
      <c r="J20" s="30"/>
      <c r="K20" s="30"/>
      <c r="L20" s="31">
        <f t="shared" ref="L20:V20" si="1">SUM(L10:L19)</f>
        <v>889</v>
      </c>
      <c r="M20" s="31">
        <f t="shared" si="1"/>
        <v>1339</v>
      </c>
      <c r="N20" s="31">
        <f t="shared" si="1"/>
        <v>914</v>
      </c>
      <c r="O20" s="31">
        <f>SUM(O10:O19)</f>
        <v>1013</v>
      </c>
      <c r="P20" s="31">
        <f>SUM(P10:P19)</f>
        <v>1702</v>
      </c>
      <c r="Q20" s="31">
        <f t="shared" si="1"/>
        <v>1812</v>
      </c>
      <c r="R20" s="31">
        <f>SUM(R10:R19)</f>
        <v>1702</v>
      </c>
      <c r="S20" s="31">
        <f>SUM(S10:S19)</f>
        <v>1702</v>
      </c>
      <c r="T20" s="31">
        <f>SUM(T10:T19)</f>
        <v>1292</v>
      </c>
      <c r="U20" s="31">
        <f>SUM(U10:U19)</f>
        <v>1013</v>
      </c>
      <c r="V20" s="31">
        <f t="shared" si="1"/>
        <v>1013</v>
      </c>
      <c r="W20" s="32">
        <f>SUM(W10:W19)</f>
        <v>1273</v>
      </c>
      <c r="X20" s="9"/>
      <c r="Y20" s="9"/>
      <c r="Z20" s="9"/>
      <c r="AA20" s="9"/>
      <c r="AB20" s="40"/>
      <c r="AD20" s="12"/>
    </row>
    <row r="21" spans="2:30">
      <c r="H21" s="9"/>
      <c r="I21" s="8"/>
      <c r="J21" s="8"/>
      <c r="K21" s="9"/>
      <c r="L21" s="5"/>
      <c r="M21" s="5"/>
      <c r="N21" s="9"/>
      <c r="O21" s="9"/>
      <c r="P21" s="9"/>
      <c r="Q21" s="5"/>
      <c r="R21" s="5"/>
      <c r="AB21" s="40"/>
      <c r="AD21" s="12"/>
    </row>
    <row r="22" spans="2:30">
      <c r="B22" s="2" t="s">
        <v>17</v>
      </c>
      <c r="H22" s="9"/>
      <c r="I22" s="8"/>
      <c r="J22" s="8"/>
      <c r="K22" s="9"/>
      <c r="L22" s="5"/>
      <c r="M22" s="5"/>
      <c r="N22" s="9"/>
      <c r="O22" s="9"/>
      <c r="P22" s="9"/>
      <c r="Q22" s="5"/>
      <c r="R22" s="5"/>
      <c r="AB22" s="40"/>
      <c r="AD22" s="12"/>
    </row>
    <row r="23" spans="2:30">
      <c r="C23" s="7" t="s">
        <v>18</v>
      </c>
      <c r="D23" s="7"/>
      <c r="G23" t="s">
        <v>9</v>
      </c>
      <c r="H23" s="9"/>
      <c r="I23" s="8"/>
      <c r="J23" s="8"/>
      <c r="K23" s="9"/>
      <c r="L23" s="9">
        <f>+L5*L4</f>
        <v>1050</v>
      </c>
      <c r="M23" s="9">
        <f t="shared" ref="M23:V23" si="2">+M5*M4</f>
        <v>1110</v>
      </c>
      <c r="N23" s="9">
        <f t="shared" si="2"/>
        <v>1110</v>
      </c>
      <c r="O23" s="9">
        <f t="shared" si="2"/>
        <v>1110</v>
      </c>
      <c r="P23" s="9">
        <f t="shared" si="2"/>
        <v>1110</v>
      </c>
      <c r="Q23" s="9">
        <f t="shared" si="2"/>
        <v>1110</v>
      </c>
      <c r="R23" s="9">
        <f t="shared" si="2"/>
        <v>1110</v>
      </c>
      <c r="S23" s="9">
        <f t="shared" si="2"/>
        <v>1110</v>
      </c>
      <c r="T23" s="9">
        <f t="shared" si="2"/>
        <v>1110</v>
      </c>
      <c r="U23" s="9">
        <f t="shared" si="2"/>
        <v>1050</v>
      </c>
      <c r="V23" s="9">
        <f t="shared" si="2"/>
        <v>1050</v>
      </c>
      <c r="W23" s="9">
        <f>+W5*W4</f>
        <v>1050</v>
      </c>
      <c r="X23" s="8"/>
      <c r="Y23" s="8"/>
      <c r="Z23" s="8"/>
      <c r="AA23" s="8"/>
      <c r="AB23" s="40"/>
      <c r="AD23" s="12"/>
    </row>
    <row r="24" spans="2:30">
      <c r="C24" s="7" t="s">
        <v>33</v>
      </c>
      <c r="D24" s="7"/>
      <c r="H24" s="9"/>
      <c r="I24" s="8"/>
      <c r="J24" s="8"/>
      <c r="K24" s="9"/>
      <c r="L24" s="9"/>
      <c r="M24" s="9"/>
      <c r="N24" s="9"/>
      <c r="O24" s="9"/>
      <c r="P24" s="9"/>
      <c r="Q24" s="5"/>
      <c r="R24" s="5"/>
      <c r="AB24" s="40"/>
      <c r="AD24" s="12"/>
    </row>
    <row r="25" spans="2:30" ht="15.75" thickBot="1">
      <c r="C25" s="7" t="s">
        <v>19</v>
      </c>
      <c r="D25" s="7"/>
      <c r="G25" t="s">
        <v>9</v>
      </c>
      <c r="H25" s="1">
        <v>0.1</v>
      </c>
      <c r="K25" s="1">
        <f>+H25</f>
        <v>0.1</v>
      </c>
      <c r="L25" s="5">
        <f>+K25</f>
        <v>0.1</v>
      </c>
      <c r="M25" s="5">
        <f t="shared" ref="M25:V25" si="3">+L25</f>
        <v>0.1</v>
      </c>
      <c r="N25" s="5">
        <f>+M25</f>
        <v>0.1</v>
      </c>
      <c r="O25" s="5">
        <f t="shared" si="3"/>
        <v>0.1</v>
      </c>
      <c r="P25" s="5">
        <f>+O25</f>
        <v>0.1</v>
      </c>
      <c r="Q25" s="5">
        <f>+P25</f>
        <v>0.1</v>
      </c>
      <c r="R25" s="5">
        <f t="shared" si="3"/>
        <v>0.1</v>
      </c>
      <c r="S25" s="5">
        <f t="shared" si="3"/>
        <v>0.1</v>
      </c>
      <c r="T25" s="5">
        <f t="shared" si="3"/>
        <v>0.1</v>
      </c>
      <c r="U25" s="5">
        <f t="shared" si="3"/>
        <v>0.1</v>
      </c>
      <c r="V25" s="5">
        <f t="shared" si="3"/>
        <v>0.1</v>
      </c>
      <c r="W25" s="5">
        <f>+V25</f>
        <v>0.1</v>
      </c>
      <c r="AB25" s="40"/>
      <c r="AD25" s="12"/>
    </row>
    <row r="26" spans="2:30" ht="19.5" thickBot="1">
      <c r="C26" s="23" t="s">
        <v>27</v>
      </c>
      <c r="D26" s="24"/>
      <c r="E26" s="24"/>
      <c r="F26" s="25"/>
      <c r="G26" s="25" t="s">
        <v>14</v>
      </c>
      <c r="H26" s="26"/>
      <c r="I26" s="25"/>
      <c r="J26" s="25"/>
      <c r="K26" s="27"/>
      <c r="L26" s="33">
        <f>SUM(L23:L25)</f>
        <v>1050.0999999999999</v>
      </c>
      <c r="M26" s="33">
        <f t="shared" ref="M26:V26" si="4">SUM(M23:M25)</f>
        <v>1110.0999999999999</v>
      </c>
      <c r="N26" s="33">
        <f t="shared" si="4"/>
        <v>1110.0999999999999</v>
      </c>
      <c r="O26" s="33">
        <f t="shared" si="4"/>
        <v>1110.0999999999999</v>
      </c>
      <c r="P26" s="33">
        <f t="shared" si="4"/>
        <v>1110.0999999999999</v>
      </c>
      <c r="Q26" s="33">
        <f t="shared" si="4"/>
        <v>1110.0999999999999</v>
      </c>
      <c r="R26" s="33">
        <f t="shared" si="4"/>
        <v>1110.0999999999999</v>
      </c>
      <c r="S26" s="33">
        <f t="shared" si="4"/>
        <v>1110.0999999999999</v>
      </c>
      <c r="T26" s="33">
        <f t="shared" si="4"/>
        <v>1110.0999999999999</v>
      </c>
      <c r="U26" s="33">
        <f t="shared" si="4"/>
        <v>1050.0999999999999</v>
      </c>
      <c r="V26" s="33">
        <f t="shared" si="4"/>
        <v>1050.0999999999999</v>
      </c>
      <c r="W26" s="34">
        <f>SUM(W23:W25)</f>
        <v>1050.0999999999999</v>
      </c>
      <c r="X26" s="41"/>
      <c r="Y26" s="41"/>
      <c r="Z26" s="41"/>
      <c r="AA26" s="41"/>
      <c r="AB26" s="40"/>
    </row>
    <row r="27" spans="2:30" ht="9" customHeight="1">
      <c r="L27" s="5"/>
      <c r="M27" s="5"/>
      <c r="N27" s="5"/>
      <c r="O27" s="5"/>
      <c r="AB27" s="40"/>
    </row>
    <row r="28" spans="2:30" ht="14.25" customHeight="1">
      <c r="B28" s="2" t="s">
        <v>20</v>
      </c>
      <c r="L28" s="5"/>
      <c r="M28" s="5"/>
      <c r="N28" s="5"/>
      <c r="O28" s="5"/>
    </row>
    <row r="29" spans="2:30" ht="18.75">
      <c r="C29" s="43" t="s">
        <v>23</v>
      </c>
      <c r="D29" s="44"/>
      <c r="E29" s="44"/>
      <c r="L29" s="45">
        <f>-L20+L26</f>
        <v>161.09999999999991</v>
      </c>
      <c r="M29" s="45">
        <f t="shared" ref="M29:W29" si="5">-M20+M26</f>
        <v>-228.90000000000009</v>
      </c>
      <c r="N29" s="45">
        <f t="shared" si="5"/>
        <v>196.09999999999991</v>
      </c>
      <c r="O29" s="45">
        <f t="shared" si="5"/>
        <v>97.099999999999909</v>
      </c>
      <c r="P29" s="45">
        <f t="shared" si="5"/>
        <v>-591.90000000000009</v>
      </c>
      <c r="Q29" s="45">
        <f t="shared" si="5"/>
        <v>-701.90000000000009</v>
      </c>
      <c r="R29" s="45">
        <f t="shared" si="5"/>
        <v>-591.90000000000009</v>
      </c>
      <c r="S29" s="45">
        <f t="shared" si="5"/>
        <v>-591.90000000000009</v>
      </c>
      <c r="T29" s="45">
        <f t="shared" si="5"/>
        <v>-181.90000000000009</v>
      </c>
      <c r="U29" s="45">
        <f t="shared" si="5"/>
        <v>37.099999999999909</v>
      </c>
      <c r="V29" s="45">
        <f t="shared" si="5"/>
        <v>37.099999999999909</v>
      </c>
      <c r="W29" s="45">
        <f t="shared" si="5"/>
        <v>-222.90000000000009</v>
      </c>
      <c r="X29" s="13"/>
      <c r="Y29" s="41"/>
      <c r="Z29" s="41"/>
      <c r="AA29" s="41"/>
    </row>
    <row r="30" spans="2:30" ht="18.75">
      <c r="C30" s="21"/>
      <c r="D30" s="4"/>
      <c r="E30" s="4"/>
      <c r="F30" s="4"/>
      <c r="G30" s="4"/>
      <c r="H30" s="5"/>
      <c r="I30" s="4"/>
      <c r="J30" s="4"/>
      <c r="K30" s="5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13"/>
      <c r="Y30" s="41"/>
      <c r="Z30" s="41"/>
      <c r="AA30" s="41"/>
    </row>
    <row r="31" spans="2:30">
      <c r="C31" s="7" t="s">
        <v>31</v>
      </c>
      <c r="L31" s="18">
        <f>L18</f>
        <v>0</v>
      </c>
      <c r="M31" s="18">
        <f t="shared" ref="M31:W32" si="6">M18</f>
        <v>0</v>
      </c>
      <c r="N31" s="18">
        <f t="shared" si="6"/>
        <v>25</v>
      </c>
      <c r="O31" s="18">
        <f t="shared" si="6"/>
        <v>25</v>
      </c>
      <c r="P31" s="18">
        <f t="shared" si="6"/>
        <v>25</v>
      </c>
      <c r="Q31" s="18">
        <f t="shared" si="6"/>
        <v>25</v>
      </c>
      <c r="R31" s="18">
        <f t="shared" si="6"/>
        <v>25</v>
      </c>
      <c r="S31" s="18">
        <f t="shared" si="6"/>
        <v>25</v>
      </c>
      <c r="T31" s="18">
        <f t="shared" si="6"/>
        <v>25</v>
      </c>
      <c r="U31" s="18">
        <f t="shared" si="6"/>
        <v>25</v>
      </c>
      <c r="V31" s="18">
        <f t="shared" si="6"/>
        <v>25</v>
      </c>
      <c r="W31" s="18">
        <f t="shared" si="6"/>
        <v>25</v>
      </c>
    </row>
    <row r="32" spans="2:30" ht="15.75" thickBot="1">
      <c r="C32" s="7" t="s">
        <v>32</v>
      </c>
      <c r="O32" s="19">
        <f>O19</f>
        <v>99</v>
      </c>
      <c r="P32" s="19">
        <f t="shared" si="6"/>
        <v>99</v>
      </c>
      <c r="Q32" s="19">
        <f t="shared" si="6"/>
        <v>99</v>
      </c>
      <c r="R32" s="19">
        <f t="shared" si="6"/>
        <v>99</v>
      </c>
      <c r="S32" s="19">
        <f t="shared" si="6"/>
        <v>99</v>
      </c>
      <c r="T32" s="19">
        <f t="shared" si="6"/>
        <v>99</v>
      </c>
      <c r="U32" s="19">
        <f t="shared" si="6"/>
        <v>99</v>
      </c>
      <c r="V32" s="19">
        <f t="shared" si="6"/>
        <v>99</v>
      </c>
      <c r="W32" s="19">
        <f t="shared" si="6"/>
        <v>99</v>
      </c>
    </row>
    <row r="33" spans="3:23" ht="19.5" thickBot="1">
      <c r="C33" s="22" t="s">
        <v>30</v>
      </c>
      <c r="D33" s="22"/>
      <c r="E33" s="22"/>
      <c r="F33" s="46"/>
      <c r="G33" s="46"/>
      <c r="H33" s="47"/>
      <c r="K33" s="35">
        <f>2011</f>
        <v>2011</v>
      </c>
      <c r="L33" s="36">
        <f t="shared" ref="L33:W33" si="7">K33+L29+L31+L32</f>
        <v>2172.1</v>
      </c>
      <c r="M33" s="36">
        <f t="shared" si="7"/>
        <v>1943.1999999999998</v>
      </c>
      <c r="N33" s="36">
        <f t="shared" si="7"/>
        <v>2164.2999999999997</v>
      </c>
      <c r="O33" s="36">
        <f t="shared" si="7"/>
        <v>2385.3999999999996</v>
      </c>
      <c r="P33" s="36">
        <f t="shared" si="7"/>
        <v>1917.4999999999995</v>
      </c>
      <c r="Q33" s="36">
        <f t="shared" si="7"/>
        <v>1339.5999999999995</v>
      </c>
      <c r="R33" s="36">
        <f t="shared" si="7"/>
        <v>871.69999999999936</v>
      </c>
      <c r="S33" s="36">
        <f t="shared" si="7"/>
        <v>403.79999999999927</v>
      </c>
      <c r="T33" s="36">
        <f t="shared" si="7"/>
        <v>345.89999999999918</v>
      </c>
      <c r="U33" s="36">
        <f t="shared" si="7"/>
        <v>506.99999999999909</v>
      </c>
      <c r="V33" s="36">
        <f t="shared" si="7"/>
        <v>668.099999999999</v>
      </c>
      <c r="W33" s="36">
        <f t="shared" si="7"/>
        <v>569.19999999999891</v>
      </c>
    </row>
    <row r="35" spans="3:23">
      <c r="C35" s="7" t="s">
        <v>28</v>
      </c>
      <c r="D35" s="4"/>
      <c r="E35" s="4"/>
      <c r="F35" s="4"/>
      <c r="G35" s="4"/>
      <c r="H35" s="5"/>
      <c r="I35" s="4"/>
      <c r="J35" s="4"/>
      <c r="L35" s="18"/>
      <c r="M35" s="18"/>
      <c r="N35" s="18">
        <f t="shared" ref="N35:W36" si="8">M35+N31</f>
        <v>25</v>
      </c>
      <c r="O35" s="18">
        <f t="shared" si="8"/>
        <v>50</v>
      </c>
      <c r="P35" s="18">
        <f t="shared" si="8"/>
        <v>75</v>
      </c>
      <c r="Q35" s="18">
        <f t="shared" si="8"/>
        <v>100</v>
      </c>
      <c r="R35" s="18">
        <f t="shared" si="8"/>
        <v>125</v>
      </c>
      <c r="S35" s="18">
        <f t="shared" si="8"/>
        <v>150</v>
      </c>
      <c r="T35" s="18">
        <f t="shared" si="8"/>
        <v>175</v>
      </c>
      <c r="U35" s="18">
        <f t="shared" si="8"/>
        <v>200</v>
      </c>
      <c r="V35" s="18">
        <f>U35+V31</f>
        <v>225</v>
      </c>
      <c r="W35" s="18">
        <f t="shared" si="8"/>
        <v>250</v>
      </c>
    </row>
    <row r="36" spans="3:23">
      <c r="C36" s="7" t="s">
        <v>29</v>
      </c>
      <c r="O36" s="19">
        <f>O32</f>
        <v>99</v>
      </c>
      <c r="P36" s="19">
        <f>O36+P32</f>
        <v>198</v>
      </c>
      <c r="Q36" s="19">
        <f t="shared" si="8"/>
        <v>297</v>
      </c>
      <c r="R36" s="19">
        <f t="shared" si="8"/>
        <v>396</v>
      </c>
      <c r="S36" s="19">
        <f t="shared" si="8"/>
        <v>495</v>
      </c>
      <c r="T36" s="19">
        <f t="shared" si="8"/>
        <v>594</v>
      </c>
      <c r="U36" s="19">
        <f t="shared" si="8"/>
        <v>693</v>
      </c>
      <c r="V36" s="19">
        <f t="shared" si="8"/>
        <v>792</v>
      </c>
      <c r="W36" s="19">
        <f t="shared" si="8"/>
        <v>891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ESCENARIO_2014_DESFAVORABLE</vt:lpstr>
      <vt:lpstr>ESCENARIO_2014 ALGO+FAVORABLE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Ascasibar</dc:creator>
  <cp:lastModifiedBy>Sonia</cp:lastModifiedBy>
  <dcterms:created xsi:type="dcterms:W3CDTF">2013-11-21T16:52:13Z</dcterms:created>
  <dcterms:modified xsi:type="dcterms:W3CDTF">2014-02-28T12:12:57Z</dcterms:modified>
</cp:coreProperties>
</file>