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75" windowWidth="12390" windowHeight="9315" activeTab="0"/>
  </bookViews>
  <sheets>
    <sheet name="diario ingresos" sheetId="1" r:id="rId1"/>
    <sheet name="detalle gastos" sheetId="2" r:id="rId2"/>
    <sheet name="completo" sheetId="3" r:id="rId3"/>
    <sheet name="Deudas" sheetId="4" r:id="rId4"/>
    <sheet name="Balance" sheetId="5" r:id="rId5"/>
    <sheet name="resumen" sheetId="6" r:id="rId6"/>
  </sheets>
  <definedNames>
    <definedName name="_xlnm.Print_Area" localSheetId="2">'completo'!$A$1:$M$93</definedName>
  </definedNames>
  <calcPr fullCalcOnLoad="1"/>
</workbook>
</file>

<file path=xl/sharedStrings.xml><?xml version="1.0" encoding="utf-8"?>
<sst xmlns="http://schemas.openxmlformats.org/spreadsheetml/2006/main" count="310" uniqueCount="234">
  <si>
    <r>
      <rPr>
        <b/>
        <i/>
        <u val="double"/>
        <sz val="12"/>
        <rFont val="Arial"/>
        <family val="2"/>
      </rPr>
      <t>CUENTA DE RESULTADOS (Completa)</t>
    </r>
  </si>
  <si>
    <r>
      <rPr>
        <b/>
        <i/>
        <u val="double"/>
        <sz val="12"/>
        <rFont val="Arial"/>
        <family val="2"/>
      </rPr>
      <t>MOVIMIENTOS DE CAJA (completos)</t>
    </r>
  </si>
  <si>
    <t>INGRESOS CORRIENTES:</t>
  </si>
  <si>
    <r>
      <rPr>
        <i/>
        <sz val="10"/>
        <rFont val="Arial"/>
        <family val="2"/>
      </rPr>
      <t>Caja inicio mes:</t>
    </r>
  </si>
  <si>
    <r>
      <rPr>
        <sz val="10"/>
        <rFont val="Arial"/>
        <family val="2"/>
      </rPr>
      <t>Resultado neto mes</t>
    </r>
  </si>
  <si>
    <t>subtotal</t>
  </si>
  <si>
    <r>
      <rPr>
        <sz val="10"/>
        <rFont val="Arial"/>
        <family val="2"/>
      </rPr>
      <t>Fondos:</t>
    </r>
  </si>
  <si>
    <r>
      <rPr>
        <sz val="10"/>
        <rFont val="Arial"/>
        <family val="0"/>
      </rPr>
      <t>Aportaciones de caja a fondos:</t>
    </r>
  </si>
  <si>
    <r>
      <rPr>
        <sz val="10"/>
        <rFont val="Arial"/>
        <family val="2"/>
      </rPr>
      <t xml:space="preserve">  1. Amort. Furgo grande</t>
    </r>
  </si>
  <si>
    <r>
      <rPr>
        <sz val="10"/>
        <rFont val="Arial"/>
        <family val="2"/>
      </rPr>
      <t xml:space="preserve">  2. Amort. Furgo peque</t>
    </r>
  </si>
  <si>
    <r>
      <rPr>
        <sz val="10"/>
        <rFont val="Arial"/>
        <family val="2"/>
      </rPr>
      <t xml:space="preserve">  3. Amort. Motoazada</t>
    </r>
  </si>
  <si>
    <r>
      <rPr>
        <i/>
        <sz val="10"/>
        <rFont val="Arial"/>
        <family val="2"/>
      </rPr>
      <t>subtotal cuotas</t>
    </r>
  </si>
  <si>
    <r>
      <rPr>
        <b/>
        <u val="single"/>
        <sz val="10"/>
        <rFont val="Arial"/>
        <family val="2"/>
      </rPr>
      <t>B. Fondo  cooperativo</t>
    </r>
  </si>
  <si>
    <r>
      <rPr>
        <sz val="10"/>
        <rFont val="Arial"/>
        <family val="2"/>
      </rPr>
      <t>Traslado de fondos a caja:</t>
    </r>
  </si>
  <si>
    <r>
      <rPr>
        <sz val="10"/>
        <rFont val="Arial"/>
        <family val="2"/>
      </rPr>
      <t xml:space="preserve">  1. Amort. Furgo grande</t>
    </r>
  </si>
  <si>
    <r>
      <rPr>
        <i/>
        <sz val="10"/>
        <rFont val="Arial"/>
        <family val="2"/>
      </rPr>
      <t>subtotal fondo cooperativo</t>
    </r>
  </si>
  <si>
    <r>
      <rPr>
        <sz val="10"/>
        <rFont val="Arial"/>
        <family val="2"/>
      </rPr>
      <t xml:space="preserve">  2. Amort. Furgo peque</t>
    </r>
  </si>
  <si>
    <r>
      <rPr>
        <b/>
        <sz val="10"/>
        <rFont val="Arial"/>
        <family val="2"/>
      </rPr>
      <t>Total Ingresos Normales:</t>
    </r>
  </si>
  <si>
    <r>
      <rPr>
        <sz val="10"/>
        <rFont val="Arial"/>
        <family val="2"/>
      </rPr>
      <t xml:space="preserve">  4. Averías</t>
    </r>
  </si>
  <si>
    <r>
      <rPr>
        <sz val="10"/>
        <rFont val="Arial"/>
        <family val="2"/>
      </rPr>
      <t xml:space="preserve">  5. Fdo bajas</t>
    </r>
  </si>
  <si>
    <t>OTROS INGRESOS:</t>
  </si>
  <si>
    <r>
      <rPr>
        <sz val="10"/>
        <rFont val="Arial"/>
        <family val="2"/>
      </rPr>
      <t xml:space="preserve">  6. Fdo Cooperativo</t>
    </r>
  </si>
  <si>
    <r>
      <rPr>
        <b/>
        <sz val="10"/>
        <rFont val="Arial"/>
        <family val="2"/>
      </rPr>
      <t>Total Otros Ingresos (Donaciones, etc):</t>
    </r>
  </si>
  <si>
    <t>TOTAL INGRESOS:</t>
  </si>
  <si>
    <t>COSTES:</t>
  </si>
  <si>
    <r>
      <rPr>
        <b/>
        <u val="single"/>
        <sz val="10"/>
        <rFont val="Arial"/>
        <family val="2"/>
      </rPr>
      <t>1. Asignaciones</t>
    </r>
  </si>
  <si>
    <r>
      <rPr>
        <i/>
        <sz val="10"/>
        <rFont val="Arial"/>
        <family val="2"/>
      </rPr>
      <t>subtotal asignas (4,5 j.)</t>
    </r>
  </si>
  <si>
    <t>MOVIMIENTOS DE FONDOS</t>
  </si>
  <si>
    <r>
      <rPr>
        <b/>
        <u val="single"/>
        <sz val="10"/>
        <rFont val="Arial"/>
        <family val="2"/>
      </rPr>
      <t>2. Transporte</t>
    </r>
  </si>
  <si>
    <t>Final mes</t>
  </si>
  <si>
    <r>
      <rPr>
        <sz val="9"/>
        <rFont val="Arial"/>
        <family val="2"/>
      </rPr>
      <t>(Ver Hoja 2 para detalles)</t>
    </r>
  </si>
  <si>
    <t>subtotal combustible</t>
  </si>
  <si>
    <r>
      <rPr>
        <b/>
        <u val="single"/>
        <sz val="10"/>
        <rFont val="Arial"/>
        <family val="2"/>
      </rPr>
      <t>3. Arrendamientos</t>
    </r>
  </si>
  <si>
    <r>
      <rPr>
        <sz val="10"/>
        <rFont val="Arial"/>
        <family val="2"/>
      </rPr>
      <t xml:space="preserve">   - Casa/Almacén</t>
    </r>
  </si>
  <si>
    <r>
      <rPr>
        <sz val="10"/>
        <rFont val="Arial"/>
        <family val="0"/>
      </rPr>
      <t xml:space="preserve">   - Tierras</t>
    </r>
  </si>
  <si>
    <r>
      <rPr>
        <i/>
        <sz val="10"/>
        <rFont val="Arial"/>
        <family val="2"/>
      </rPr>
      <t>subtotal arrendamientos</t>
    </r>
  </si>
  <si>
    <t xml:space="preserve">    TOTAL</t>
  </si>
  <si>
    <r>
      <rPr>
        <b/>
        <u val="single"/>
        <sz val="10"/>
        <rFont val="Arial"/>
        <family val="2"/>
      </rPr>
      <t>4. Agrícolas</t>
    </r>
  </si>
  <si>
    <r>
      <rPr>
        <i/>
        <sz val="10"/>
        <rFont val="Arial"/>
        <family val="2"/>
      </rPr>
      <t>subtotal agrícolas</t>
    </r>
  </si>
  <si>
    <r>
      <rPr>
        <b/>
        <u val="single"/>
        <sz val="10"/>
        <rFont val="Arial"/>
        <family val="2"/>
      </rPr>
      <t>5. Coope 2º Grado</t>
    </r>
  </si>
  <si>
    <r>
      <rPr>
        <sz val="10"/>
        <rFont val="Arial"/>
        <family val="0"/>
      </rPr>
      <t>Pago Agrosomo 2004/05</t>
    </r>
  </si>
  <si>
    <r>
      <rPr>
        <i/>
        <sz val="10"/>
        <rFont val="Arial"/>
        <family val="2"/>
      </rPr>
      <t>subtotal coope 2º grado</t>
    </r>
  </si>
  <si>
    <t>DEUDAS A FINAL DE MES</t>
  </si>
  <si>
    <r>
      <rPr>
        <b/>
        <u val="single"/>
        <sz val="10"/>
        <rFont val="Arial"/>
        <family val="2"/>
      </rPr>
      <t>6. Comunicaciones</t>
    </r>
  </si>
  <si>
    <r>
      <rPr>
        <i/>
        <sz val="10"/>
        <rFont val="Arial"/>
        <family val="2"/>
      </rPr>
      <t>(Ver Hoja 2 para detalles)</t>
    </r>
  </si>
  <si>
    <r>
      <rPr>
        <i/>
        <sz val="10"/>
        <rFont val="Arial"/>
        <family val="2"/>
      </rPr>
      <t>subtotal comunicaciones</t>
    </r>
  </si>
  <si>
    <t>TOTAL</t>
  </si>
  <si>
    <r>
      <rPr>
        <b/>
        <u val="single"/>
        <sz val="10"/>
        <rFont val="Arial"/>
        <family val="2"/>
      </rPr>
      <t>7. Mantenimiento/Averías</t>
    </r>
  </si>
  <si>
    <r>
      <rPr>
        <sz val="10"/>
        <rFont val="Arial"/>
        <family val="2"/>
      </rPr>
      <t>Nos deben:</t>
    </r>
  </si>
  <si>
    <r>
      <rPr>
        <sz val="9"/>
        <rFont val="Arial"/>
        <family val="2"/>
      </rPr>
      <t>(Ver Hoja 2 para detalles)</t>
    </r>
  </si>
  <si>
    <r>
      <rPr>
        <i/>
        <sz val="10"/>
        <rFont val="Arial"/>
        <family val="2"/>
      </rPr>
      <t>subtotal mantenimiento</t>
    </r>
  </si>
  <si>
    <r>
      <rPr>
        <b/>
        <u val="single"/>
        <sz val="10"/>
        <rFont val="Arial"/>
        <family val="2"/>
      </rPr>
      <t>8. Otros Gastos</t>
    </r>
  </si>
  <si>
    <r>
      <rPr>
        <sz val="9"/>
        <rFont val="Arial"/>
        <family val="2"/>
      </rPr>
      <t>(Ver Hoja 2 para detalles)</t>
    </r>
  </si>
  <si>
    <t>TOTAL</t>
  </si>
  <si>
    <r>
      <rPr>
        <i/>
        <sz val="10"/>
        <rFont val="Arial"/>
        <family val="2"/>
      </rPr>
      <t>subtotal otros gastos</t>
    </r>
  </si>
  <si>
    <r>
      <rPr>
        <b/>
        <u val="single"/>
        <sz val="10"/>
        <rFont val="Arial"/>
        <family val="2"/>
      </rPr>
      <t>9. Devolución Préstamos</t>
    </r>
  </si>
  <si>
    <r>
      <rPr>
        <i/>
        <sz val="10"/>
        <rFont val="Arial"/>
        <family val="2"/>
      </rPr>
      <t>subtotal préstamos</t>
    </r>
  </si>
  <si>
    <r>
      <rPr>
        <b/>
        <u val="single"/>
        <sz val="10"/>
        <rFont val="Arial"/>
        <family val="2"/>
      </rPr>
      <t>10. Inversiones</t>
    </r>
  </si>
  <si>
    <r>
      <rPr>
        <i/>
        <sz val="10"/>
        <rFont val="Arial"/>
        <family val="2"/>
      </rPr>
      <t>subtotal inversiones</t>
    </r>
  </si>
  <si>
    <t>TOTAL COSTES</t>
  </si>
  <si>
    <t>RESULTADO NETO MES:</t>
  </si>
  <si>
    <r>
      <rPr>
        <b/>
        <i/>
        <u val="double"/>
        <sz val="10"/>
        <rFont val="Arial"/>
        <family val="2"/>
      </rPr>
      <t>CUENTA DE RESULTADOS (Resumen)</t>
    </r>
  </si>
  <si>
    <t>INGRESOS CORRIENTES:</t>
  </si>
  <si>
    <r>
      <rPr>
        <sz val="10"/>
        <rFont val="Arial"/>
        <family val="2"/>
      </rPr>
      <t>A. Cuotas</t>
    </r>
  </si>
  <si>
    <r>
      <rPr>
        <sz val="10"/>
        <rFont val="Arial"/>
        <family val="2"/>
      </rPr>
      <t>B. Fondos cooperativos</t>
    </r>
  </si>
  <si>
    <t>OTROS INGRESOS:</t>
  </si>
  <si>
    <r>
      <rPr>
        <sz val="10"/>
        <rFont val="Arial"/>
        <family val="2"/>
      </rPr>
      <t>C. Acciones Colectivas, Donaciones, etc</t>
    </r>
  </si>
  <si>
    <r>
      <rPr>
        <b/>
        <sz val="10"/>
        <rFont val="Arial"/>
        <family val="2"/>
      </rPr>
      <t>Total Ingresos:</t>
    </r>
  </si>
  <si>
    <t>COSTES:</t>
  </si>
  <si>
    <r>
      <rPr>
        <sz val="10"/>
        <rFont val="Arial"/>
        <family val="2"/>
      </rPr>
      <t>1. Asignaciones</t>
    </r>
  </si>
  <si>
    <r>
      <rPr>
        <sz val="10"/>
        <rFont val="Arial"/>
        <family val="2"/>
      </rPr>
      <t>2. Transportes</t>
    </r>
  </si>
  <si>
    <r>
      <rPr>
        <sz val="10"/>
        <rFont val="Arial"/>
        <family val="2"/>
      </rPr>
      <t>3. Arrendamientos</t>
    </r>
  </si>
  <si>
    <r>
      <rPr>
        <sz val="10"/>
        <rFont val="Arial"/>
        <family val="2"/>
      </rPr>
      <t>4. Agrícolas</t>
    </r>
  </si>
  <si>
    <r>
      <rPr>
        <sz val="10"/>
        <rFont val="Arial"/>
        <family val="2"/>
      </rPr>
      <t>5. Coope 2º Grado</t>
    </r>
  </si>
  <si>
    <r>
      <rPr>
        <sz val="10"/>
        <rFont val="Arial"/>
        <family val="2"/>
      </rPr>
      <t>6. Comunicaciones</t>
    </r>
  </si>
  <si>
    <r>
      <rPr>
        <sz val="10"/>
        <rFont val="Arial"/>
        <family val="2"/>
      </rPr>
      <t>7. Mantenimiento/Averías</t>
    </r>
  </si>
  <si>
    <r>
      <rPr>
        <sz val="10"/>
        <rFont val="Arial"/>
        <family val="2"/>
      </rPr>
      <t>8. Otros Gastos</t>
    </r>
  </si>
  <si>
    <r>
      <rPr>
        <sz val="10"/>
        <rFont val="Arial"/>
        <family val="2"/>
      </rPr>
      <t>9. Devolución Préstamos</t>
    </r>
  </si>
  <si>
    <r>
      <rPr>
        <sz val="10"/>
        <rFont val="Arial"/>
        <family val="2"/>
      </rPr>
      <t>10. Inversiones</t>
    </r>
  </si>
  <si>
    <r>
      <rPr>
        <b/>
        <sz val="10"/>
        <rFont val="Arial"/>
        <family val="2"/>
      </rPr>
      <t>Total Costes:</t>
    </r>
  </si>
  <si>
    <t>RESULTADO NETO:</t>
  </si>
  <si>
    <r>
      <rPr>
        <b/>
        <i/>
        <u val="double"/>
        <sz val="10"/>
        <rFont val="Arial"/>
        <family val="2"/>
      </rPr>
      <t>MOVIMIENTOS DE CAJA (Resumen)</t>
    </r>
  </si>
  <si>
    <r>
      <rPr>
        <sz val="10"/>
        <rFont val="Arial"/>
        <family val="2"/>
      </rPr>
      <t>Caja inicio mes:</t>
    </r>
  </si>
  <si>
    <r>
      <rPr>
        <sz val="10"/>
        <rFont val="Arial"/>
        <family val="2"/>
      </rPr>
      <t>A. Resultado neto mes:</t>
    </r>
  </si>
  <si>
    <r>
      <rPr>
        <sz val="10"/>
        <rFont val="Arial"/>
        <family val="2"/>
      </rPr>
      <t>Caja final mes:</t>
    </r>
  </si>
  <si>
    <r>
      <rPr>
        <b/>
        <i/>
        <u val="double"/>
        <sz val="10"/>
        <rFont val="Arial"/>
        <family val="2"/>
      </rPr>
      <t>MOVIMIENTOS DE FONDOS (Resumen)</t>
    </r>
  </si>
  <si>
    <r>
      <rPr>
        <sz val="10"/>
        <rFont val="Arial"/>
        <family val="2"/>
      </rPr>
      <t>Fondos total inicio mes:</t>
    </r>
  </si>
  <si>
    <r>
      <rPr>
        <sz val="10"/>
        <rFont val="Arial"/>
        <family val="2"/>
      </rPr>
      <t>A. Movimientos caja a fondos:</t>
    </r>
  </si>
  <si>
    <r>
      <rPr>
        <sz val="10"/>
        <rFont val="Arial"/>
        <family val="2"/>
      </rPr>
      <t>B. Movimiento fondos a caja:</t>
    </r>
  </si>
  <si>
    <r>
      <rPr>
        <sz val="10"/>
        <rFont val="Arial"/>
        <family val="2"/>
      </rPr>
      <t>Fondos total final mes:</t>
    </r>
  </si>
  <si>
    <t>SALDO TOTAL</t>
  </si>
  <si>
    <t>subtotal fondo cooperativo</t>
  </si>
  <si>
    <t>FECHA</t>
  </si>
  <si>
    <t>CONCEPTO</t>
  </si>
  <si>
    <t xml:space="preserve">  8. Fdo. Riego</t>
  </si>
  <si>
    <t xml:space="preserve">  7. Fondo General</t>
  </si>
  <si>
    <t xml:space="preserve">BAH SMV - Cuentas </t>
  </si>
  <si>
    <t>Cuota agosto</t>
  </si>
  <si>
    <t>barraka</t>
  </si>
  <si>
    <t>12 uds.</t>
  </si>
  <si>
    <t>subtotal cuota agosto</t>
  </si>
  <si>
    <t>Cuota septiembre</t>
  </si>
  <si>
    <t>rastro</t>
  </si>
  <si>
    <t>8 uds.</t>
  </si>
  <si>
    <t>rivas</t>
  </si>
  <si>
    <t>2 uds.</t>
  </si>
  <si>
    <t>villaverde</t>
  </si>
  <si>
    <t>6 uds.</t>
  </si>
  <si>
    <t>subtotal cuota septiembre</t>
  </si>
  <si>
    <t>Cuota octubre</t>
  </si>
  <si>
    <t>arganzuela</t>
  </si>
  <si>
    <t>7 uds.</t>
  </si>
  <si>
    <t>bah-pies</t>
  </si>
  <si>
    <t>10 uds.</t>
  </si>
  <si>
    <t>jarapatata</t>
  </si>
  <si>
    <t>malasaña</t>
  </si>
  <si>
    <t>9 uds.</t>
  </si>
  <si>
    <t>universidad</t>
  </si>
  <si>
    <t>vallekas</t>
  </si>
  <si>
    <t>15 uds.</t>
  </si>
  <si>
    <t>subtotal cuota octubre</t>
  </si>
  <si>
    <t>Fondo cooperativo</t>
  </si>
  <si>
    <t>Aportación colectiva</t>
  </si>
  <si>
    <t>subtotal aportacion colectiva</t>
  </si>
  <si>
    <t>Otros ingresos</t>
  </si>
  <si>
    <t>Intereses cuenta</t>
  </si>
  <si>
    <t>Préstamo Javi</t>
  </si>
  <si>
    <t>subtotal otros ingresos</t>
  </si>
  <si>
    <t>Carlos (3/4)</t>
  </si>
  <si>
    <t xml:space="preserve">Javi </t>
  </si>
  <si>
    <t xml:space="preserve">Juan </t>
  </si>
  <si>
    <t xml:space="preserve">Marta </t>
  </si>
  <si>
    <t xml:space="preserve">Matías </t>
  </si>
  <si>
    <t>4 Y 1/2 jornadas</t>
  </si>
  <si>
    <t>Gasoil chipen</t>
  </si>
  <si>
    <t>Gasoil furgo perales</t>
  </si>
  <si>
    <t>Gasoil boxer</t>
  </si>
  <si>
    <t>Espejos y placas chipen</t>
  </si>
  <si>
    <t>Gastos Javi</t>
  </si>
  <si>
    <t>Tpte. Marta</t>
  </si>
  <si>
    <t>Abono tpte.</t>
  </si>
  <si>
    <t>Tpte. Varios</t>
  </si>
  <si>
    <t>Apacamiento</t>
  </si>
  <si>
    <t>GASTOS SEPTIEMBRE 2007</t>
  </si>
  <si>
    <t>ASIGNACIONES SEPTIEMBRE</t>
  </si>
  <si>
    <t>AGRICOLA</t>
  </si>
  <si>
    <t>subtotal agrícola</t>
  </si>
  <si>
    <t xml:space="preserve">subtotal asignaciones </t>
  </si>
  <si>
    <t>COMUNICACIÓN Y VARIOS</t>
  </si>
  <si>
    <t>Teléfono</t>
  </si>
  <si>
    <t>Recarga teléfono</t>
  </si>
  <si>
    <t>TRANSPORTE</t>
  </si>
  <si>
    <t>Fax multa</t>
  </si>
  <si>
    <t>Masaje</t>
  </si>
  <si>
    <t>Dietas</t>
  </si>
  <si>
    <t>subtotal comunicación</t>
  </si>
  <si>
    <t>GASTOS DE OTROS</t>
  </si>
  <si>
    <t>subtotal transporte</t>
  </si>
  <si>
    <t xml:space="preserve">subtotal </t>
  </si>
  <si>
    <t>INVERSIONES / MAQUINARIA</t>
  </si>
  <si>
    <t>subtotal inversiones</t>
  </si>
  <si>
    <t>TOTAL GASTOS SEPTIEMBRE:</t>
  </si>
  <si>
    <t>barraka agosto</t>
  </si>
  <si>
    <t>barraka septiembre</t>
  </si>
  <si>
    <t>rastro septiembre</t>
  </si>
  <si>
    <t>rivas septiembre</t>
  </si>
  <si>
    <t>villaverde septiembre</t>
  </si>
  <si>
    <t>sept</t>
  </si>
  <si>
    <t>ago</t>
  </si>
  <si>
    <t>A. Cuotas agosto,septiembre y octubre</t>
  </si>
  <si>
    <t>oct</t>
  </si>
  <si>
    <t>Intereses cuenta 21 sept</t>
  </si>
  <si>
    <t xml:space="preserve">   - Combustible, reparaciones y autobús</t>
  </si>
  <si>
    <t>INGRESOS SEPTIEMBRE 2007</t>
  </si>
  <si>
    <t>DEUDAS Y DEUDORES SEPTIEMBRE 2007</t>
  </si>
  <si>
    <t>DEUDAS</t>
  </si>
  <si>
    <t>(lo que debemos)</t>
  </si>
  <si>
    <t>IMPORTE</t>
  </si>
  <si>
    <t>A QUIÉN</t>
  </si>
  <si>
    <t>2 remolques estiercol</t>
  </si>
  <si>
    <t>pepin</t>
  </si>
  <si>
    <t>Cuentas varias con juanjo</t>
  </si>
  <si>
    <t>bah-galap</t>
  </si>
  <si>
    <t>Labor alomadores</t>
  </si>
  <si>
    <t>miguel</t>
  </si>
  <si>
    <t xml:space="preserve">Préstamo </t>
  </si>
  <si>
    <t>javi</t>
  </si>
  <si>
    <t>TOTAL DEUDAS</t>
  </si>
  <si>
    <t>DEUDORES</t>
  </si>
  <si>
    <t>(lo que nos deben)</t>
  </si>
  <si>
    <t>QUIÉN</t>
  </si>
  <si>
    <t>Garbanzo</t>
  </si>
  <si>
    <t>Simiente papa</t>
  </si>
  <si>
    <t>Puebla</t>
  </si>
  <si>
    <t>Varios</t>
  </si>
  <si>
    <t>juanillo</t>
  </si>
  <si>
    <t>varios</t>
  </si>
  <si>
    <t>Adelanto gastos</t>
  </si>
  <si>
    <t>Planta</t>
  </si>
  <si>
    <t>juanjo</t>
  </si>
  <si>
    <t>perales</t>
  </si>
  <si>
    <t>alcarria</t>
  </si>
  <si>
    <t>TOTAL DEUDORES</t>
  </si>
  <si>
    <t>BALANCE SEPTIEMBRE 2007</t>
  </si>
  <si>
    <t>GASTOS SEPTIEMBRE 07</t>
  </si>
  <si>
    <t>INGRESOS SEPTIEMBRE 07</t>
  </si>
  <si>
    <t>BALANCE septiembre</t>
  </si>
  <si>
    <t>DISPONIBLE A 1 SEPTIEMBRE</t>
  </si>
  <si>
    <t>Dinero en cuenta a 1 de septiembre</t>
  </si>
  <si>
    <t>Dinero en mano a 1 de septiembre</t>
  </si>
  <si>
    <t>DISPONIBLE A 1 OCTUBRE</t>
  </si>
  <si>
    <t>Dinero en cuenta a 1 de octubre</t>
  </si>
  <si>
    <t>Dinero en mano a 1 de octubre</t>
  </si>
  <si>
    <t>Descuadre cuentas septiembre '07</t>
  </si>
  <si>
    <t>TOTAL DEUDAS A 30 DE SEPTIEMBRE</t>
  </si>
  <si>
    <t>(debemos)</t>
  </si>
  <si>
    <t>TOTAL DEUDORES A 30 DE SEPTIEMBRE</t>
  </si>
  <si>
    <t>(nos deben)</t>
  </si>
  <si>
    <t xml:space="preserve"> </t>
  </si>
  <si>
    <t xml:space="preserve">  4. Tractor</t>
  </si>
  <si>
    <t xml:space="preserve">    Fondo </t>
  </si>
  <si>
    <t xml:space="preserve">Inicio mes </t>
  </si>
  <si>
    <t xml:space="preserve">Aport. Mes </t>
  </si>
  <si>
    <t>1. Furgo grande</t>
  </si>
  <si>
    <t>2. Furgo pequeña</t>
  </si>
  <si>
    <t>3. Motoazada</t>
  </si>
  <si>
    <t>4. Riego </t>
  </si>
  <si>
    <t>5. Tractor</t>
  </si>
  <si>
    <t>Caja final de mes</t>
  </si>
  <si>
    <t>Fondos final de mes</t>
  </si>
  <si>
    <t>Disponible respetando los fondos</t>
  </si>
  <si>
    <t>Debemos</t>
  </si>
  <si>
    <t>BAH San Martín - Resumen de cuentas Septiembre 2007</t>
  </si>
  <si>
    <t>?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</si>
</sst>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#,##0.00_ ;[Red]\-#,##0.00\ "/>
    <numFmt numFmtId="182" formatCode="0.00_ ;[Red]\-0.00\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d\-mmm\-yy"/>
    <numFmt numFmtId="187" formatCode="[$€-2]\ #,##0.00_);[Red]\([$€-2]\ #,##0.00\)"/>
    <numFmt numFmtId="188" formatCode="_-* #,##0.0\ _$_-;\-* #,##0.0\ _$_-;_-* &quot;-&quot;??\ _$_-;_-@_-"/>
    <numFmt numFmtId="189" formatCode="_-* #,##0.000\ _$_-;\-* #,##0.000\ _$_-;_-* &quot;-&quot;??\ _$_-;_-@_-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u val="doub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double"/>
      <sz val="10"/>
      <name val="Arial"/>
      <family val="2"/>
    </font>
    <font>
      <u val="double"/>
      <sz val="10"/>
      <name val="Arial"/>
      <family val="2"/>
    </font>
    <font>
      <i/>
      <u val="doub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>
        <color indexed="8"/>
      </bottom>
    </border>
    <border>
      <left>
        <color indexed="63"/>
      </left>
      <right style="double"/>
      <top style="double"/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medium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double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right"/>
    </xf>
    <xf numFmtId="180" fontId="9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2" borderId="3" xfId="0" applyFill="1" applyBorder="1" applyAlignment="1">
      <alignment/>
    </xf>
    <xf numFmtId="0" fontId="6" fillId="0" borderId="0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19" fillId="0" borderId="0" xfId="0" applyNumberFormat="1" applyFont="1" applyAlignment="1">
      <alignment/>
    </xf>
    <xf numFmtId="0" fontId="0" fillId="0" borderId="7" xfId="0" applyBorder="1" applyAlignment="1">
      <alignment/>
    </xf>
    <xf numFmtId="2" fontId="2" fillId="0" borderId="7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2" fillId="0" borderId="7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44" fontId="0" fillId="0" borderId="0" xfId="15" applyFont="1" applyBorder="1" applyAlignment="1">
      <alignment/>
    </xf>
    <xf numFmtId="0" fontId="2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21" fillId="0" borderId="7" xfId="0" applyNumberFormat="1" applyFont="1" applyBorder="1" applyAlignment="1">
      <alignment horizontal="center"/>
    </xf>
    <xf numFmtId="44" fontId="2" fillId="0" borderId="7" xfId="15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44" fontId="2" fillId="0" borderId="0" xfId="15" applyFont="1" applyBorder="1" applyAlignment="1">
      <alignment/>
    </xf>
    <xf numFmtId="44" fontId="0" fillId="0" borderId="0" xfId="15" applyFont="1" applyFill="1" applyBorder="1" applyAlignment="1">
      <alignment/>
    </xf>
    <xf numFmtId="44" fontId="0" fillId="0" borderId="0" xfId="15" applyFont="1" applyBorder="1" applyAlignment="1">
      <alignment/>
    </xf>
    <xf numFmtId="2" fontId="2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44" fontId="0" fillId="0" borderId="0" xfId="15" applyAlignment="1">
      <alignment/>
    </xf>
    <xf numFmtId="44" fontId="0" fillId="0" borderId="0" xfId="15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15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44" fontId="2" fillId="0" borderId="7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44" fontId="0" fillId="0" borderId="0" xfId="15" applyAlignment="1">
      <alignment horizontal="right"/>
    </xf>
    <xf numFmtId="44" fontId="0" fillId="0" borderId="7" xfId="15" applyFont="1" applyBorder="1" applyAlignment="1">
      <alignment/>
    </xf>
    <xf numFmtId="44" fontId="0" fillId="0" borderId="0" xfId="15" applyFont="1" applyAlignment="1">
      <alignment horizontal="right"/>
    </xf>
    <xf numFmtId="4" fontId="2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0" fontId="2" fillId="3" borderId="10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13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2" fillId="3" borderId="15" xfId="0" applyFont="1" applyFill="1" applyBorder="1" applyAlignment="1">
      <alignment horizontal="left"/>
    </xf>
    <xf numFmtId="2" fontId="0" fillId="3" borderId="16" xfId="0" applyNumberFormat="1" applyFont="1" applyFill="1" applyBorder="1" applyAlignment="1">
      <alignment/>
    </xf>
    <xf numFmtId="2" fontId="2" fillId="3" borderId="16" xfId="0" applyNumberFormat="1" applyFont="1" applyFill="1" applyBorder="1" applyAlignment="1">
      <alignment/>
    </xf>
    <xf numFmtId="44" fontId="2" fillId="3" borderId="16" xfId="15" applyFont="1" applyFill="1" applyBorder="1" applyAlignment="1">
      <alignment/>
    </xf>
    <xf numFmtId="44" fontId="2" fillId="3" borderId="17" xfId="15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44" fontId="0" fillId="0" borderId="0" xfId="15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44" fontId="0" fillId="0" borderId="0" xfId="15" applyFont="1" applyAlignment="1">
      <alignment/>
    </xf>
    <xf numFmtId="16" fontId="0" fillId="0" borderId="0" xfId="0" applyNumberFormat="1" applyAlignment="1">
      <alignment horizontal="center"/>
    </xf>
    <xf numFmtId="16" fontId="6" fillId="0" borderId="0" xfId="0" applyNumberFormat="1" applyFont="1" applyAlignment="1">
      <alignment horizontal="center"/>
    </xf>
    <xf numFmtId="44" fontId="0" fillId="0" borderId="7" xfId="15" applyBorder="1" applyAlignment="1">
      <alignment/>
    </xf>
    <xf numFmtId="44" fontId="0" fillId="0" borderId="0" xfId="15" applyBorder="1" applyAlignment="1">
      <alignment/>
    </xf>
    <xf numFmtId="44" fontId="0" fillId="0" borderId="0" xfId="15" applyFont="1" applyAlignment="1">
      <alignment horizontal="right"/>
    </xf>
    <xf numFmtId="0" fontId="0" fillId="0" borderId="7" xfId="0" applyBorder="1" applyAlignment="1">
      <alignment horizontal="right"/>
    </xf>
    <xf numFmtId="44" fontId="0" fillId="0" borderId="7" xfId="15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7" xfId="0" applyFont="1" applyBorder="1" applyAlignment="1">
      <alignment horizontal="right"/>
    </xf>
    <xf numFmtId="44" fontId="0" fillId="0" borderId="7" xfId="15" applyFont="1" applyBorder="1" applyAlignment="1" quotePrefix="1">
      <alignment/>
    </xf>
    <xf numFmtId="44" fontId="0" fillId="0" borderId="0" xfId="15" applyFont="1" applyBorder="1" applyAlignment="1" quotePrefix="1">
      <alignment/>
    </xf>
    <xf numFmtId="0" fontId="0" fillId="0" borderId="7" xfId="0" applyFont="1" applyBorder="1" applyAlignment="1">
      <alignment/>
    </xf>
    <xf numFmtId="44" fontId="0" fillId="0" borderId="7" xfId="0" applyNumberForma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2" fontId="0" fillId="0" borderId="9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79" fontId="0" fillId="0" borderId="20" xfId="18" applyBorder="1" applyAlignment="1">
      <alignment/>
    </xf>
    <xf numFmtId="179" fontId="0" fillId="0" borderId="21" xfId="18" applyBorder="1" applyAlignment="1">
      <alignment/>
    </xf>
    <xf numFmtId="179" fontId="0" fillId="0" borderId="22" xfId="18" applyBorder="1" applyAlignment="1">
      <alignment/>
    </xf>
    <xf numFmtId="179" fontId="0" fillId="0" borderId="23" xfId="18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 horizontal="center"/>
    </xf>
    <xf numFmtId="179" fontId="0" fillId="0" borderId="25" xfId="18" applyBorder="1" applyAlignment="1">
      <alignment/>
    </xf>
    <xf numFmtId="179" fontId="0" fillId="0" borderId="26" xfId="18" applyBorder="1" applyAlignment="1">
      <alignment/>
    </xf>
    <xf numFmtId="179" fontId="0" fillId="0" borderId="27" xfId="18" applyBorder="1" applyAlignment="1">
      <alignment/>
    </xf>
    <xf numFmtId="179" fontId="0" fillId="0" borderId="28" xfId="18" applyBorder="1" applyAlignment="1">
      <alignment/>
    </xf>
    <xf numFmtId="179" fontId="0" fillId="0" borderId="29" xfId="18" applyBorder="1" applyAlignment="1">
      <alignment/>
    </xf>
    <xf numFmtId="179" fontId="2" fillId="0" borderId="23" xfId="18" applyFont="1" applyBorder="1" applyAlignment="1">
      <alignment/>
    </xf>
    <xf numFmtId="0" fontId="23" fillId="0" borderId="0" xfId="0" applyFont="1" applyBorder="1" applyAlignment="1">
      <alignment/>
    </xf>
    <xf numFmtId="179" fontId="2" fillId="0" borderId="0" xfId="18" applyNumberFormat="1" applyFont="1" applyBorder="1" applyAlignment="1">
      <alignment/>
    </xf>
    <xf numFmtId="0" fontId="23" fillId="0" borderId="7" xfId="0" applyFont="1" applyBorder="1" applyAlignment="1">
      <alignment/>
    </xf>
    <xf numFmtId="179" fontId="2" fillId="0" borderId="7" xfId="18" applyNumberFormat="1" applyFont="1" applyBorder="1" applyAlignment="1">
      <alignment/>
    </xf>
    <xf numFmtId="0" fontId="9" fillId="0" borderId="7" xfId="0" applyFont="1" applyBorder="1" applyAlignment="1">
      <alignment/>
    </xf>
    <xf numFmtId="44" fontId="2" fillId="0" borderId="7" xfId="15" applyFont="1" applyBorder="1" applyAlignment="1" quotePrefix="1">
      <alignment/>
    </xf>
    <xf numFmtId="0" fontId="0" fillId="3" borderId="1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2" fontId="2" fillId="3" borderId="3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44" fontId="0" fillId="0" borderId="0" xfId="15" applyFont="1" applyBorder="1" applyAlignment="1">
      <alignment horizontal="right"/>
    </xf>
    <xf numFmtId="44" fontId="0" fillId="0" borderId="0" xfId="16" applyNumberFormat="1" applyFont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44" fontId="2" fillId="3" borderId="7" xfId="15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11.421875" style="57" customWidth="1"/>
    <col min="5" max="5" width="12.28125" style="57" bestFit="1" customWidth="1"/>
    <col min="6" max="16384" width="11.421875" style="57" customWidth="1"/>
  </cols>
  <sheetData>
    <row r="2" ht="18">
      <c r="D2" s="92" t="s">
        <v>173</v>
      </c>
    </row>
    <row r="4" spans="1:5" ht="12.75">
      <c r="A4" s="54"/>
      <c r="B4" s="76" t="s">
        <v>97</v>
      </c>
      <c r="C4" s="53"/>
      <c r="D4" s="11"/>
      <c r="E4" s="54"/>
    </row>
    <row r="5" spans="1:5" ht="12.75">
      <c r="A5" s="58"/>
      <c r="B5" s="76"/>
      <c r="C5" s="5" t="s">
        <v>98</v>
      </c>
      <c r="D5" s="77" t="s">
        <v>99</v>
      </c>
      <c r="E5" s="78">
        <v>530</v>
      </c>
    </row>
    <row r="6" spans="1:9" ht="12.75">
      <c r="A6" s="58"/>
      <c r="B6" s="24"/>
      <c r="C6" s="5"/>
      <c r="D6" s="5"/>
      <c r="E6" s="78"/>
      <c r="H6" s="97"/>
      <c r="I6" s="98"/>
    </row>
    <row r="7" spans="1:8" ht="12.75">
      <c r="A7" s="58"/>
      <c r="B7" s="79" t="s">
        <v>100</v>
      </c>
      <c r="C7" s="80"/>
      <c r="D7" s="81"/>
      <c r="E7" s="82"/>
      <c r="F7" s="82">
        <f>SUM(E5:E8)</f>
        <v>530</v>
      </c>
      <c r="H7" s="97"/>
    </row>
    <row r="8" spans="1:9" ht="12.75">
      <c r="A8" s="58"/>
      <c r="B8" s="76"/>
      <c r="C8" s="53"/>
      <c r="D8" s="83"/>
      <c r="E8" s="84"/>
      <c r="F8" s="84"/>
      <c r="H8" s="97"/>
      <c r="I8" s="98"/>
    </row>
    <row r="9" spans="1:9" ht="12.75">
      <c r="A9" s="58"/>
      <c r="B9" s="76"/>
      <c r="C9" s="53"/>
      <c r="D9" s="83"/>
      <c r="E9" s="84"/>
      <c r="F9" s="84"/>
      <c r="H9" s="97"/>
      <c r="I9" s="98"/>
    </row>
    <row r="10" spans="1:9" ht="12.75">
      <c r="A10" s="54"/>
      <c r="B10" s="76" t="s">
        <v>101</v>
      </c>
      <c r="C10" s="53"/>
      <c r="D10" s="11"/>
      <c r="E10" s="54"/>
      <c r="H10" s="97"/>
      <c r="I10" s="98"/>
    </row>
    <row r="11" spans="1:9" ht="12.75">
      <c r="A11" s="54"/>
      <c r="B11" s="76"/>
      <c r="C11" s="5" t="s">
        <v>98</v>
      </c>
      <c r="D11" s="77" t="s">
        <v>99</v>
      </c>
      <c r="E11" s="78">
        <v>530</v>
      </c>
      <c r="H11" s="97"/>
      <c r="I11" s="98"/>
    </row>
    <row r="12" spans="1:9" ht="12.75">
      <c r="A12" s="54"/>
      <c r="B12" s="76"/>
      <c r="C12" s="5" t="s">
        <v>102</v>
      </c>
      <c r="D12" s="77" t="s">
        <v>103</v>
      </c>
      <c r="E12" s="78">
        <v>360</v>
      </c>
      <c r="H12" s="97"/>
      <c r="I12" s="98"/>
    </row>
    <row r="13" spans="1:9" ht="12.75">
      <c r="A13" s="54"/>
      <c r="B13" s="76"/>
      <c r="C13" s="5" t="s">
        <v>104</v>
      </c>
      <c r="D13" s="77" t="s">
        <v>105</v>
      </c>
      <c r="E13" s="78">
        <v>90</v>
      </c>
      <c r="H13" s="97"/>
      <c r="I13" s="98"/>
    </row>
    <row r="14" spans="1:9" ht="12.75">
      <c r="A14" s="54"/>
      <c r="B14" s="76"/>
      <c r="C14" s="5" t="s">
        <v>106</v>
      </c>
      <c r="D14" s="83" t="s">
        <v>107</v>
      </c>
      <c r="E14" s="85">
        <v>270</v>
      </c>
      <c r="H14" s="97"/>
      <c r="I14" s="98"/>
    </row>
    <row r="15" spans="1:9" ht="12.75">
      <c r="A15" s="54"/>
      <c r="B15" s="24"/>
      <c r="C15" s="5"/>
      <c r="D15" s="5"/>
      <c r="E15" s="78"/>
      <c r="H15" s="97"/>
      <c r="I15" s="98"/>
    </row>
    <row r="16" spans="1:9" ht="12.75">
      <c r="A16" s="54"/>
      <c r="B16" s="79" t="s">
        <v>108</v>
      </c>
      <c r="C16" s="80"/>
      <c r="D16" s="81"/>
      <c r="E16" s="82"/>
      <c r="F16" s="82">
        <f>SUM(E11:E14)</f>
        <v>1250</v>
      </c>
      <c r="H16" s="97"/>
      <c r="I16" s="98"/>
    </row>
    <row r="17" spans="1:9" ht="12.75">
      <c r="A17" s="54"/>
      <c r="B17" s="76"/>
      <c r="C17" s="53"/>
      <c r="D17" s="83"/>
      <c r="E17" s="84"/>
      <c r="F17" s="84"/>
      <c r="H17" s="97"/>
      <c r="I17" s="98"/>
    </row>
    <row r="18" spans="1:9" ht="12.75">
      <c r="A18" s="54"/>
      <c r="B18" s="76"/>
      <c r="C18" s="53"/>
      <c r="D18" s="83"/>
      <c r="E18" s="84"/>
      <c r="F18" s="84"/>
      <c r="H18" s="97"/>
      <c r="I18" s="98"/>
    </row>
    <row r="19" spans="1:9" ht="12.75">
      <c r="A19" s="54"/>
      <c r="B19" s="76" t="s">
        <v>109</v>
      </c>
      <c r="C19" s="53"/>
      <c r="D19" s="11"/>
      <c r="E19" s="54"/>
      <c r="H19" s="97"/>
      <c r="I19" s="98"/>
    </row>
    <row r="20" spans="1:9" ht="12.75">
      <c r="A20" s="54"/>
      <c r="B20" s="76"/>
      <c r="C20" s="5" t="s">
        <v>110</v>
      </c>
      <c r="D20" s="83" t="s">
        <v>111</v>
      </c>
      <c r="E20" s="78">
        <v>315</v>
      </c>
      <c r="H20" s="97"/>
      <c r="I20" s="98"/>
    </row>
    <row r="21" spans="1:8" ht="12.75">
      <c r="A21" s="54"/>
      <c r="B21" s="76"/>
      <c r="C21" s="5" t="s">
        <v>112</v>
      </c>
      <c r="D21" s="83" t="s">
        <v>113</v>
      </c>
      <c r="E21" s="78">
        <v>450</v>
      </c>
      <c r="H21" s="97"/>
    </row>
    <row r="22" spans="1:8" ht="12.75">
      <c r="A22" s="54"/>
      <c r="B22" s="76"/>
      <c r="C22" s="5" t="s">
        <v>98</v>
      </c>
      <c r="D22" s="77" t="s">
        <v>99</v>
      </c>
      <c r="E22" s="78"/>
      <c r="H22" s="97"/>
    </row>
    <row r="23" spans="1:8" ht="12.75">
      <c r="A23" s="54"/>
      <c r="B23" s="76"/>
      <c r="C23" s="5" t="s">
        <v>114</v>
      </c>
      <c r="D23" s="83" t="s">
        <v>113</v>
      </c>
      <c r="E23" s="78">
        <v>452</v>
      </c>
      <c r="H23" s="97"/>
    </row>
    <row r="24" spans="1:8" ht="12.75">
      <c r="A24" s="54"/>
      <c r="B24" s="76"/>
      <c r="C24" s="5" t="s">
        <v>115</v>
      </c>
      <c r="D24" s="83"/>
      <c r="E24" s="78"/>
      <c r="H24" s="97"/>
    </row>
    <row r="25" spans="1:8" ht="12.75">
      <c r="A25" s="54"/>
      <c r="B25" s="76"/>
      <c r="C25" s="5" t="s">
        <v>102</v>
      </c>
      <c r="D25" s="83" t="s">
        <v>103</v>
      </c>
      <c r="E25" s="78">
        <v>360</v>
      </c>
      <c r="H25" s="97"/>
    </row>
    <row r="26" spans="1:8" ht="12.75">
      <c r="A26" s="54"/>
      <c r="B26" s="76"/>
      <c r="C26" s="5" t="s">
        <v>104</v>
      </c>
      <c r="D26" s="83" t="s">
        <v>116</v>
      </c>
      <c r="E26" s="78">
        <v>405</v>
      </c>
      <c r="H26" s="97"/>
    </row>
    <row r="27" spans="1:8" ht="12.75">
      <c r="A27" s="54"/>
      <c r="B27" s="76"/>
      <c r="C27" s="5" t="s">
        <v>117</v>
      </c>
      <c r="D27" s="77" t="s">
        <v>111</v>
      </c>
      <c r="E27" s="85">
        <v>315</v>
      </c>
      <c r="H27" s="97"/>
    </row>
    <row r="28" spans="1:8" ht="12.75">
      <c r="A28" s="54"/>
      <c r="B28" s="76"/>
      <c r="C28" s="5" t="s">
        <v>118</v>
      </c>
      <c r="D28" s="77" t="s">
        <v>119</v>
      </c>
      <c r="E28" s="85">
        <v>675</v>
      </c>
      <c r="H28" s="97"/>
    </row>
    <row r="29" spans="1:8" ht="12.75">
      <c r="A29" s="54"/>
      <c r="B29" s="76"/>
      <c r="C29" s="5" t="s">
        <v>106</v>
      </c>
      <c r="D29" s="83" t="s">
        <v>107</v>
      </c>
      <c r="E29" s="85">
        <v>270</v>
      </c>
      <c r="H29" s="97"/>
    </row>
    <row r="30" spans="1:8" ht="12.75">
      <c r="A30" s="54"/>
      <c r="B30" s="24"/>
      <c r="C30" s="5"/>
      <c r="D30" s="5"/>
      <c r="E30" s="78"/>
      <c r="H30" s="97"/>
    </row>
    <row r="31" spans="1:8" ht="12.75">
      <c r="A31" s="54"/>
      <c r="B31" s="79" t="s">
        <v>120</v>
      </c>
      <c r="C31" s="80"/>
      <c r="D31" s="81"/>
      <c r="E31" s="82"/>
      <c r="F31" s="82">
        <f>SUM(E20:E29)</f>
        <v>3242</v>
      </c>
      <c r="H31" s="97"/>
    </row>
    <row r="32" spans="1:8" ht="12.75">
      <c r="A32" s="54"/>
      <c r="B32" s="76"/>
      <c r="C32" s="53"/>
      <c r="D32" s="83"/>
      <c r="E32" s="84"/>
      <c r="F32" s="84"/>
      <c r="H32" s="97"/>
    </row>
    <row r="33" spans="1:8" ht="12.75">
      <c r="A33" s="54"/>
      <c r="B33" s="29"/>
      <c r="C33" s="53"/>
      <c r="D33" s="11"/>
      <c r="E33" s="54"/>
      <c r="H33" s="97"/>
    </row>
    <row r="34" spans="1:8" ht="12.75">
      <c r="A34" s="54"/>
      <c r="B34" s="2" t="s">
        <v>121</v>
      </c>
      <c r="C34" s="53"/>
      <c r="D34" s="53"/>
      <c r="E34" s="54"/>
      <c r="H34" s="97"/>
    </row>
    <row r="35" spans="1:8" ht="12.75">
      <c r="A35" s="54"/>
      <c r="B35" s="2"/>
      <c r="C35" s="53"/>
      <c r="D35" s="53"/>
      <c r="E35" s="86"/>
      <c r="H35" s="97"/>
    </row>
    <row r="36" spans="1:8" ht="12.75">
      <c r="A36" s="54"/>
      <c r="B36" s="79" t="s">
        <v>91</v>
      </c>
      <c r="C36" s="80"/>
      <c r="D36" s="81"/>
      <c r="E36" s="82"/>
      <c r="F36" s="82">
        <f>SUM(E35)</f>
        <v>0</v>
      </c>
      <c r="H36" s="97"/>
    </row>
    <row r="37" spans="1:5" ht="12.75">
      <c r="A37" s="54"/>
      <c r="B37" s="29"/>
      <c r="C37" s="53"/>
      <c r="D37" s="11"/>
      <c r="E37" s="54"/>
    </row>
    <row r="38" spans="1:5" ht="12.75">
      <c r="A38" s="54"/>
      <c r="B38" s="29"/>
      <c r="C38" s="53"/>
      <c r="D38" s="11"/>
      <c r="E38" s="54"/>
    </row>
    <row r="39" spans="1:5" ht="12.75">
      <c r="A39" s="54"/>
      <c r="B39" s="35" t="s">
        <v>122</v>
      </c>
      <c r="C39" s="53"/>
      <c r="D39" s="11"/>
      <c r="E39" s="86"/>
    </row>
    <row r="40" spans="1:5" ht="12.75">
      <c r="A40" s="54"/>
      <c r="B40" s="24"/>
      <c r="C40" s="5"/>
      <c r="D40" s="5"/>
      <c r="E40" s="78"/>
    </row>
    <row r="41" spans="1:6" ht="12.75">
      <c r="A41" s="54"/>
      <c r="B41" s="79" t="s">
        <v>123</v>
      </c>
      <c r="C41" s="80"/>
      <c r="D41" s="81"/>
      <c r="E41" s="82"/>
      <c r="F41" s="82"/>
    </row>
    <row r="42" spans="1:5" ht="12.75">
      <c r="A42" s="54"/>
      <c r="B42" s="29"/>
      <c r="C42" s="53"/>
      <c r="D42" s="11"/>
      <c r="E42" s="54"/>
    </row>
    <row r="43" spans="1:5" ht="12.75">
      <c r="A43" s="24"/>
      <c r="B43" s="54"/>
      <c r="C43" s="53"/>
      <c r="D43" s="87"/>
      <c r="E43" s="11"/>
    </row>
    <row r="44" spans="1:5" ht="12.75">
      <c r="A44" s="76"/>
      <c r="B44" s="2" t="s">
        <v>124</v>
      </c>
      <c r="C44" s="53"/>
      <c r="D44" s="87"/>
      <c r="E44" s="11"/>
    </row>
    <row r="45" spans="1:5" ht="12.75">
      <c r="A45" s="29"/>
      <c r="B45" s="54"/>
      <c r="C45" s="53"/>
      <c r="D45" s="87"/>
      <c r="E45" s="78"/>
    </row>
    <row r="46" spans="1:11" ht="12.75">
      <c r="A46" s="58"/>
      <c r="B46" s="88">
        <v>39346</v>
      </c>
      <c r="C46" s="53" t="s">
        <v>125</v>
      </c>
      <c r="D46" s="25"/>
      <c r="E46" s="86">
        <v>0.08</v>
      </c>
      <c r="J46" s="90"/>
      <c r="K46" s="97"/>
    </row>
    <row r="47" spans="1:11" ht="12.75">
      <c r="A47" s="58"/>
      <c r="B47" s="88"/>
      <c r="C47" s="53" t="s">
        <v>126</v>
      </c>
      <c r="D47" s="25"/>
      <c r="E47" s="86">
        <v>50</v>
      </c>
      <c r="J47" s="90"/>
      <c r="K47" s="97"/>
    </row>
    <row r="48" spans="1:11" ht="12.75">
      <c r="A48" s="54"/>
      <c r="B48" s="24"/>
      <c r="C48" s="5"/>
      <c r="D48" s="5"/>
      <c r="E48" s="78"/>
      <c r="I48" s="93"/>
      <c r="J48" s="94"/>
      <c r="K48" s="95"/>
    </row>
    <row r="49" spans="1:11" ht="12.75">
      <c r="A49" s="54"/>
      <c r="B49" s="79" t="s">
        <v>127</v>
      </c>
      <c r="C49" s="80"/>
      <c r="D49" s="81"/>
      <c r="E49" s="82"/>
      <c r="F49" s="82">
        <f>SUM(E46:E47)</f>
        <v>50.08</v>
      </c>
      <c r="I49" s="93"/>
      <c r="J49" s="94"/>
      <c r="K49" s="95"/>
    </row>
    <row r="50" spans="1:11" ht="12.75">
      <c r="A50" s="54"/>
      <c r="B50" s="29"/>
      <c r="C50" s="53"/>
      <c r="D50" s="11"/>
      <c r="E50" s="54"/>
      <c r="I50" s="93"/>
      <c r="J50" s="94"/>
      <c r="K50" s="95"/>
    </row>
    <row r="51" spans="2:3" ht="12.75">
      <c r="B51" s="89"/>
      <c r="C51" s="53"/>
    </row>
    <row r="52" spans="1:11" ht="13.5" thickBot="1">
      <c r="A52" s="54"/>
      <c r="B52" s="35"/>
      <c r="C52" s="53"/>
      <c r="D52" s="11"/>
      <c r="E52" s="11"/>
      <c r="G52" s="93"/>
      <c r="H52" s="93"/>
      <c r="I52" s="93"/>
      <c r="J52" s="94"/>
      <c r="K52" s="95"/>
    </row>
    <row r="53" spans="1:11" ht="13.5" thickBot="1">
      <c r="A53" s="54"/>
      <c r="B53" s="115" t="s">
        <v>23</v>
      </c>
      <c r="C53" s="116"/>
      <c r="D53" s="117"/>
      <c r="E53" s="118"/>
      <c r="F53" s="119">
        <f>SUM(F16+F7+F31+F36+F41+F49)</f>
        <v>5072.08</v>
      </c>
      <c r="G53" s="93"/>
      <c r="H53" s="93"/>
      <c r="I53" s="93"/>
      <c r="J53" s="94"/>
      <c r="K53" s="95"/>
    </row>
    <row r="54" spans="1:11" ht="12.75">
      <c r="A54" s="54"/>
      <c r="B54" s="4"/>
      <c r="C54" s="59"/>
      <c r="D54" s="54"/>
      <c r="E54" s="54"/>
      <c r="G54" s="93"/>
      <c r="H54" s="93"/>
      <c r="I54" s="93"/>
      <c r="J54" s="94"/>
      <c r="K54" s="95"/>
    </row>
    <row r="55" spans="1:11" ht="12.75">
      <c r="A55" s="54"/>
      <c r="G55" s="93"/>
      <c r="H55" s="93"/>
      <c r="I55" s="93"/>
      <c r="J55" s="94"/>
      <c r="K55" s="95"/>
    </row>
    <row r="56" spans="1:11" ht="12.75">
      <c r="A56" s="54"/>
      <c r="G56" s="93"/>
      <c r="H56" s="93"/>
      <c r="I56" s="93"/>
      <c r="J56" s="94"/>
      <c r="K56" s="95"/>
    </row>
    <row r="57" spans="1:11" ht="12.75">
      <c r="A57" s="54"/>
      <c r="G57" s="93"/>
      <c r="J57" s="94"/>
      <c r="K57" s="105"/>
    </row>
    <row r="58" spans="1:11" ht="12.75">
      <c r="A58" s="54"/>
      <c r="J58" s="91"/>
      <c r="K58" s="97"/>
    </row>
    <row r="59" spans="1:11" ht="12.75">
      <c r="A59" s="54"/>
      <c r="G59" s="93"/>
      <c r="H59" s="93"/>
      <c r="I59" s="93"/>
      <c r="J59" s="94"/>
      <c r="K59" s="95"/>
    </row>
    <row r="60" spans="1:11" ht="12.75">
      <c r="A60" s="54"/>
      <c r="J60" s="94"/>
      <c r="K60" s="95"/>
    </row>
    <row r="61" spans="1:11" ht="12.75">
      <c r="A61" s="54"/>
      <c r="J61" s="94"/>
      <c r="K61" s="95"/>
    </row>
    <row r="62" spans="1:11" ht="12.75">
      <c r="A62" s="54"/>
      <c r="J62" s="94"/>
      <c r="K62" s="95"/>
    </row>
    <row r="63" spans="1:11" ht="12.75">
      <c r="A63" s="58"/>
      <c r="J63" s="91"/>
      <c r="K63" s="97"/>
    </row>
    <row r="64" spans="1:11" ht="12.75">
      <c r="A64" s="58"/>
      <c r="J64" s="91"/>
      <c r="K64" s="97"/>
    </row>
    <row r="65" spans="1:11" ht="12.75">
      <c r="A65" s="58"/>
      <c r="J65" s="91"/>
      <c r="K65" s="97"/>
    </row>
    <row r="66" spans="1:11" ht="12.75">
      <c r="A66" s="58"/>
      <c r="J66" s="91"/>
      <c r="K66" s="97"/>
    </row>
    <row r="67" spans="1:11" ht="12.75">
      <c r="A67" s="54"/>
      <c r="J67" s="91"/>
      <c r="K67" s="97"/>
    </row>
    <row r="68" ht="12.75">
      <c r="A68" s="54"/>
    </row>
    <row r="69" ht="12.75">
      <c r="A69" s="54"/>
    </row>
    <row r="70" ht="12.75">
      <c r="A70" s="54"/>
    </row>
    <row r="71" ht="12.75">
      <c r="A71" s="54"/>
    </row>
    <row r="72" ht="12.75">
      <c r="A72" s="54"/>
    </row>
    <row r="73" spans="1:10" ht="12.75">
      <c r="A73" s="54"/>
      <c r="J73" s="99"/>
    </row>
    <row r="74" ht="12.75">
      <c r="A74" s="54"/>
    </row>
    <row r="75" spans="1:11" ht="12.75">
      <c r="A75" s="54"/>
      <c r="J75" s="91"/>
      <c r="K75" s="97"/>
    </row>
    <row r="76" spans="10:11" ht="12.75">
      <c r="J76" s="91"/>
      <c r="K76" s="97"/>
    </row>
    <row r="77" spans="10:11" ht="12.75">
      <c r="J77" s="91"/>
      <c r="K77" s="97"/>
    </row>
    <row r="82" spans="7:11" ht="12.75">
      <c r="G82" s="93"/>
      <c r="H82" s="93"/>
      <c r="I82" s="93"/>
      <c r="J82" s="94"/>
      <c r="K82" s="95"/>
    </row>
    <row r="83" spans="7:11" ht="12.75">
      <c r="G83" s="93"/>
      <c r="H83" s="93"/>
      <c r="I83" s="93"/>
      <c r="J83" s="94"/>
      <c r="K83" s="95"/>
    </row>
    <row r="84" spans="7:11" ht="12.75">
      <c r="G84" s="93"/>
      <c r="H84" s="93"/>
      <c r="I84" s="93"/>
      <c r="J84" s="94"/>
      <c r="K84" s="97"/>
    </row>
    <row r="85" spans="10:11" ht="12.75">
      <c r="J85" s="90"/>
      <c r="K85" s="97"/>
    </row>
    <row r="86" spans="10:11" ht="12.75">
      <c r="J86" s="91"/>
      <c r="K86" s="97"/>
    </row>
    <row r="87" spans="10:11" ht="12.75">
      <c r="J87" s="91"/>
      <c r="K87" s="97"/>
    </row>
    <row r="88" spans="10:11" ht="12.75">
      <c r="J88" s="91"/>
      <c r="K88" s="97"/>
    </row>
    <row r="89" spans="10:11" ht="12.75">
      <c r="J89" s="91"/>
      <c r="K89" s="97"/>
    </row>
    <row r="90" spans="10:11" ht="12.75">
      <c r="J90" s="91"/>
      <c r="K90" s="97"/>
    </row>
    <row r="95" ht="12.75">
      <c r="I95" s="114"/>
    </row>
    <row r="96" ht="12.75">
      <c r="I96" s="114"/>
    </row>
    <row r="97" ht="12.75">
      <c r="I97" s="114"/>
    </row>
    <row r="98" ht="12.75">
      <c r="I98" s="114"/>
    </row>
    <row r="99" ht="12.75">
      <c r="I99" s="114"/>
    </row>
    <row r="100" ht="12.75">
      <c r="I100" s="114"/>
    </row>
    <row r="101" ht="12.75">
      <c r="I101" s="11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6"/>
  <sheetViews>
    <sheetView workbookViewId="0" topLeftCell="A1">
      <selection activeCell="D38" sqref="D38"/>
    </sheetView>
  </sheetViews>
  <sheetFormatPr defaultColWidth="11.421875" defaultRowHeight="12.75"/>
  <cols>
    <col min="1" max="1" width="11.421875" style="57" customWidth="1"/>
    <col min="2" max="2" width="8.140625" style="57" customWidth="1"/>
    <col min="3" max="3" width="11.421875" style="57" customWidth="1"/>
    <col min="4" max="4" width="10.7109375" style="57" customWidth="1"/>
    <col min="5" max="5" width="8.7109375" style="57" customWidth="1"/>
    <col min="6" max="6" width="11.421875" style="57" customWidth="1"/>
    <col min="7" max="7" width="8.8515625" style="57" customWidth="1"/>
    <col min="8" max="8" width="9.00390625" style="57" customWidth="1"/>
    <col min="9" max="9" width="11.00390625" style="57" customWidth="1"/>
    <col min="10" max="16384" width="11.421875" style="57" customWidth="1"/>
  </cols>
  <sheetData>
    <row r="3" spans="4:14" ht="18">
      <c r="D3" s="92" t="s">
        <v>143</v>
      </c>
      <c r="J3" s="93"/>
      <c r="K3" s="93"/>
      <c r="L3" s="93"/>
      <c r="M3" s="94"/>
      <c r="N3" s="95"/>
    </row>
    <row r="4" spans="12:14" ht="12.75">
      <c r="L4" s="93"/>
      <c r="M4" s="93"/>
      <c r="N4" s="95"/>
    </row>
    <row r="5" spans="12:14" ht="12.75">
      <c r="L5" s="93"/>
      <c r="M5" s="94"/>
      <c r="N5" s="95"/>
    </row>
    <row r="6" spans="2:14" ht="12.75">
      <c r="B6" s="96" t="s">
        <v>144</v>
      </c>
      <c r="G6" s="96" t="s">
        <v>145</v>
      </c>
      <c r="J6" s="97"/>
      <c r="K6" s="98"/>
      <c r="L6" s="93"/>
      <c r="M6" s="94"/>
      <c r="N6" s="95"/>
    </row>
    <row r="7" spans="1:14" ht="12.75">
      <c r="A7" s="96"/>
      <c r="H7" s="90"/>
      <c r="J7" s="97"/>
      <c r="K7" s="98"/>
      <c r="L7" s="93"/>
      <c r="M7" s="94"/>
      <c r="N7" s="97"/>
    </row>
    <row r="8" spans="1:11" ht="12.75">
      <c r="A8" s="57" t="s">
        <v>128</v>
      </c>
      <c r="C8" s="90">
        <v>700</v>
      </c>
      <c r="F8" s="69" t="s">
        <v>146</v>
      </c>
      <c r="G8" s="69"/>
      <c r="H8" s="82"/>
      <c r="I8" s="100">
        <f>SUM(H7:H9)</f>
        <v>0</v>
      </c>
      <c r="J8" s="97"/>
      <c r="K8" s="98"/>
    </row>
    <row r="9" spans="1:13" ht="12.75">
      <c r="A9" s="57" t="s">
        <v>129</v>
      </c>
      <c r="C9" s="90">
        <v>700</v>
      </c>
      <c r="F9" s="2"/>
      <c r="G9" s="2"/>
      <c r="H9" s="84"/>
      <c r="I9" s="101"/>
      <c r="J9" s="97"/>
      <c r="K9" s="98"/>
      <c r="M9" s="99"/>
    </row>
    <row r="10" spans="1:11" ht="12.75">
      <c r="A10" s="57" t="s">
        <v>130</v>
      </c>
      <c r="C10" s="90">
        <v>700</v>
      </c>
      <c r="J10" s="97"/>
      <c r="K10" s="98"/>
    </row>
    <row r="11" spans="1:11" ht="12.75">
      <c r="A11" s="55" t="s">
        <v>131</v>
      </c>
      <c r="B11" s="56"/>
      <c r="C11" s="90">
        <v>350</v>
      </c>
      <c r="J11" s="97"/>
      <c r="K11" s="98"/>
    </row>
    <row r="12" spans="1:11" ht="12.75">
      <c r="A12" s="55" t="s">
        <v>132</v>
      </c>
      <c r="B12" s="56"/>
      <c r="C12" s="91">
        <v>700</v>
      </c>
      <c r="G12" s="96" t="s">
        <v>148</v>
      </c>
      <c r="H12" s="90"/>
      <c r="J12" s="97"/>
      <c r="K12" s="98"/>
    </row>
    <row r="13" spans="10:11" ht="12.75">
      <c r="J13" s="97"/>
      <c r="K13" s="98"/>
    </row>
    <row r="14" spans="1:11" ht="12.75">
      <c r="A14" s="79" t="s">
        <v>147</v>
      </c>
      <c r="B14" s="102"/>
      <c r="C14" s="82"/>
      <c r="D14" s="100">
        <f>SUM(C8:C12)</f>
        <v>3150</v>
      </c>
      <c r="F14" s="57" t="s">
        <v>149</v>
      </c>
      <c r="H14" s="103">
        <v>60.32</v>
      </c>
      <c r="I14" s="101"/>
      <c r="J14" s="97"/>
      <c r="K14" s="98"/>
    </row>
    <row r="15" spans="1:11" ht="12.75">
      <c r="A15" s="55" t="s">
        <v>133</v>
      </c>
      <c r="B15" s="60"/>
      <c r="F15" s="4" t="s">
        <v>150</v>
      </c>
      <c r="G15" s="2"/>
      <c r="H15" s="78">
        <v>10</v>
      </c>
      <c r="I15" s="101"/>
      <c r="J15" s="97"/>
      <c r="K15" s="98"/>
    </row>
    <row r="16" spans="6:11" ht="12.75">
      <c r="F16" s="57" t="s">
        <v>152</v>
      </c>
      <c r="H16" s="90">
        <v>6</v>
      </c>
      <c r="J16" s="97"/>
      <c r="K16" s="98"/>
    </row>
    <row r="17" spans="6:11" ht="12.75">
      <c r="F17" s="57" t="s">
        <v>153</v>
      </c>
      <c r="H17" s="91">
        <v>50</v>
      </c>
      <c r="J17" s="97"/>
      <c r="K17" s="98"/>
    </row>
    <row r="18" spans="6:11" ht="12.75">
      <c r="F18" s="57" t="s">
        <v>154</v>
      </c>
      <c r="H18" s="91">
        <v>15.5</v>
      </c>
      <c r="J18" s="97"/>
      <c r="K18" s="98"/>
    </row>
    <row r="19" spans="2:11" ht="12.75">
      <c r="B19" s="96" t="s">
        <v>151</v>
      </c>
      <c r="H19" s="90"/>
      <c r="J19" s="97"/>
      <c r="K19" s="98"/>
    </row>
    <row r="20" spans="1:11" ht="12.75">
      <c r="A20" s="63"/>
      <c r="F20" s="69" t="s">
        <v>155</v>
      </c>
      <c r="G20" s="69"/>
      <c r="H20" s="69"/>
      <c r="I20" s="100">
        <f>SUM(H14:H19)</f>
        <v>141.82</v>
      </c>
      <c r="J20" s="97"/>
      <c r="K20" s="98"/>
    </row>
    <row r="21" spans="1:11" ht="12.75">
      <c r="A21" s="57" t="s">
        <v>134</v>
      </c>
      <c r="C21" s="90">
        <v>116</v>
      </c>
      <c r="J21" s="97"/>
      <c r="K21" s="98"/>
    </row>
    <row r="22" spans="1:11" ht="12.75">
      <c r="A22" s="57" t="s">
        <v>135</v>
      </c>
      <c r="C22" s="90">
        <v>5</v>
      </c>
      <c r="J22" s="97"/>
      <c r="K22" s="98"/>
    </row>
    <row r="23" spans="1:10" ht="12.75">
      <c r="A23" s="57" t="s">
        <v>136</v>
      </c>
      <c r="C23" s="90">
        <v>50</v>
      </c>
      <c r="J23" s="97"/>
    </row>
    <row r="24" spans="1:10" ht="12.75">
      <c r="A24" s="57" t="s">
        <v>137</v>
      </c>
      <c r="C24" s="90">
        <v>44</v>
      </c>
      <c r="G24" s="96" t="s">
        <v>156</v>
      </c>
      <c r="J24" s="97"/>
    </row>
    <row r="25" spans="1:10" ht="12.75">
      <c r="A25" s="57" t="s">
        <v>138</v>
      </c>
      <c r="C25" s="90">
        <v>33.35</v>
      </c>
      <c r="F25" s="96"/>
      <c r="J25" s="97"/>
    </row>
    <row r="26" spans="1:10" ht="12.75">
      <c r="A26" s="57" t="s">
        <v>139</v>
      </c>
      <c r="C26" s="90">
        <v>30.05</v>
      </c>
      <c r="H26" s="90"/>
      <c r="J26" s="97"/>
    </row>
    <row r="27" spans="1:10" ht="12.75">
      <c r="A27" s="57" t="s">
        <v>140</v>
      </c>
      <c r="C27" s="90">
        <v>50</v>
      </c>
      <c r="F27" s="69" t="s">
        <v>158</v>
      </c>
      <c r="G27" s="61"/>
      <c r="H27" s="104"/>
      <c r="I27" s="100"/>
      <c r="J27" s="97"/>
    </row>
    <row r="28" spans="1:10" ht="12.75">
      <c r="A28" s="57" t="s">
        <v>141</v>
      </c>
      <c r="B28" s="90"/>
      <c r="C28" s="90">
        <v>18.95</v>
      </c>
      <c r="J28" s="97"/>
    </row>
    <row r="29" spans="1:10" ht="12.75">
      <c r="A29" s="57" t="s">
        <v>142</v>
      </c>
      <c r="B29" s="91"/>
      <c r="C29" s="90">
        <v>1.8</v>
      </c>
      <c r="J29" s="97"/>
    </row>
    <row r="30" spans="3:10" ht="12.75">
      <c r="C30" s="90"/>
      <c r="J30" s="97"/>
    </row>
    <row r="31" spans="1:10" ht="12.75">
      <c r="A31" s="69" t="s">
        <v>157</v>
      </c>
      <c r="B31" s="69"/>
      <c r="C31" s="82"/>
      <c r="D31" s="100">
        <f>SUM(C21:C29)</f>
        <v>349.15</v>
      </c>
      <c r="J31" s="97"/>
    </row>
    <row r="32" spans="1:10" ht="12.75">
      <c r="A32" s="2"/>
      <c r="B32" s="2"/>
      <c r="C32" s="84"/>
      <c r="D32" s="101"/>
      <c r="J32" s="97"/>
    </row>
    <row r="33" ht="12.75">
      <c r="J33" s="97"/>
    </row>
    <row r="34" ht="12.75">
      <c r="J34" s="97"/>
    </row>
    <row r="35" spans="2:10" ht="12.75">
      <c r="B35" s="96" t="s">
        <v>159</v>
      </c>
      <c r="J35" s="97"/>
    </row>
    <row r="36" spans="3:10" ht="13.5" thickBot="1">
      <c r="C36" s="90"/>
      <c r="J36" s="97"/>
    </row>
    <row r="37" spans="1:10" ht="13.5" thickBot="1">
      <c r="A37" s="69" t="s">
        <v>160</v>
      </c>
      <c r="B37" s="69"/>
      <c r="C37" s="69"/>
      <c r="D37" s="82">
        <f>SUM(D36:D36)</f>
        <v>0</v>
      </c>
      <c r="F37" s="120" t="s">
        <v>161</v>
      </c>
      <c r="G37" s="121"/>
      <c r="H37" s="121"/>
      <c r="I37" s="119">
        <f>D14+D31+D37+I8+I20+I27</f>
        <v>3640.9700000000003</v>
      </c>
      <c r="J37" s="97"/>
    </row>
    <row r="38" ht="12.75">
      <c r="J38" s="97"/>
    </row>
    <row r="39" ht="12.75">
      <c r="J39" s="97"/>
    </row>
    <row r="40" ht="12.75">
      <c r="J40" s="97"/>
    </row>
    <row r="41" ht="12.75">
      <c r="J41" s="97"/>
    </row>
    <row r="47" spans="13:14" ht="12.75">
      <c r="M47" s="90"/>
      <c r="N47" s="97"/>
    </row>
    <row r="52" ht="12.75">
      <c r="D52" s="99"/>
    </row>
    <row r="66" spans="13:14" ht="12.75">
      <c r="M66" s="91"/>
      <c r="N66" s="97"/>
    </row>
    <row r="67" spans="13:14" ht="12.75">
      <c r="M67" s="91"/>
      <c r="N67" s="97"/>
    </row>
    <row r="68" spans="13:14" ht="12.75">
      <c r="M68" s="91"/>
      <c r="N68" s="97"/>
    </row>
    <row r="69" spans="13:14" ht="12.75">
      <c r="M69" s="91"/>
      <c r="N69" s="97"/>
    </row>
    <row r="70" spans="13:14" ht="12.75">
      <c r="M70" s="91"/>
      <c r="N70" s="97"/>
    </row>
    <row r="71" spans="13:14" ht="12.75">
      <c r="M71" s="91"/>
      <c r="N71" s="97"/>
    </row>
    <row r="72" spans="13:14" ht="12.75">
      <c r="M72" s="91"/>
      <c r="N72" s="97"/>
    </row>
    <row r="73" spans="10:14" ht="12.75">
      <c r="J73" s="93"/>
      <c r="K73" s="93"/>
      <c r="L73" s="93"/>
      <c r="M73" s="94"/>
      <c r="N73" s="95"/>
    </row>
    <row r="74" spans="13:14" ht="12.75">
      <c r="M74" s="94"/>
      <c r="N74" s="95"/>
    </row>
    <row r="75" ht="12.75">
      <c r="M75" s="99"/>
    </row>
    <row r="77" spans="13:14" ht="12.75">
      <c r="M77" s="91"/>
      <c r="N77" s="97"/>
    </row>
    <row r="78" spans="13:14" ht="12.75">
      <c r="M78" s="91"/>
      <c r="N78" s="97"/>
    </row>
    <row r="79" spans="13:14" ht="12.75">
      <c r="M79" s="91"/>
      <c r="N79" s="97"/>
    </row>
    <row r="87" spans="13:14" ht="12.75">
      <c r="M87" s="90"/>
      <c r="N87" s="97"/>
    </row>
    <row r="88" spans="13:14" ht="12.75">
      <c r="M88" s="91"/>
      <c r="N88" s="97"/>
    </row>
    <row r="89" spans="13:14" ht="12.75">
      <c r="M89" s="91"/>
      <c r="N89" s="97"/>
    </row>
    <row r="90" spans="13:14" ht="12.75">
      <c r="M90" s="91"/>
      <c r="N90" s="97"/>
    </row>
    <row r="91" spans="13:14" ht="12.75">
      <c r="M91" s="91"/>
      <c r="N91" s="97"/>
    </row>
    <row r="92" spans="13:14" ht="12.75">
      <c r="M92" s="91"/>
      <c r="N92" s="97"/>
    </row>
    <row r="93" spans="10:14" ht="12.75">
      <c r="J93" s="93"/>
      <c r="K93" s="93"/>
      <c r="L93" s="93"/>
      <c r="M93" s="94"/>
      <c r="N93" s="95"/>
    </row>
    <row r="94" spans="10:14" ht="12.75">
      <c r="J94" s="93"/>
      <c r="K94" s="93"/>
      <c r="L94" s="93"/>
      <c r="M94" s="94"/>
      <c r="N94" s="95"/>
    </row>
    <row r="95" spans="10:14" ht="12.75">
      <c r="J95" s="93"/>
      <c r="K95" s="93"/>
      <c r="L95" s="93"/>
      <c r="M95" s="94"/>
      <c r="N95" s="95"/>
    </row>
    <row r="96" spans="10:14" ht="12.75">
      <c r="J96" s="93"/>
      <c r="M96" s="94"/>
      <c r="N96" s="105"/>
    </row>
  </sheetData>
  <printOptions/>
  <pageMargins left="0.7875" right="0.7875" top="0.7875" bottom="0.7875" header="0.5" footer="0.5"/>
  <pageSetup fitToHeight="0" horizontalDpi="300" verticalDpi="300" orientation="portrait" paperSize="9" scale="96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9"/>
  <sheetViews>
    <sheetView workbookViewId="0" topLeftCell="A34">
      <selection activeCell="G49" sqref="G49"/>
    </sheetView>
  </sheetViews>
  <sheetFormatPr defaultColWidth="11.421875" defaultRowHeight="12.75"/>
  <cols>
    <col min="1" max="1" width="7.140625" style="1" customWidth="1"/>
    <col min="2" max="2" width="38.7109375" style="1" customWidth="1"/>
    <col min="3" max="3" width="7.140625" style="1" customWidth="1"/>
    <col min="4" max="4" width="10.140625" style="1" customWidth="1"/>
    <col min="5" max="5" width="11.8515625" style="1" customWidth="1"/>
    <col min="6" max="6" width="2.00390625" style="1" customWidth="1"/>
    <col min="7" max="7" width="2.7109375" style="1" customWidth="1"/>
    <col min="8" max="8" width="6.57421875" style="1" customWidth="1"/>
    <col min="9" max="9" width="9.421875" style="1" customWidth="1"/>
    <col min="10" max="12" width="11.140625" style="0" customWidth="1"/>
    <col min="13" max="13" width="11.7109375" style="1" customWidth="1"/>
    <col min="14" max="16384" width="11.140625" style="0" customWidth="1"/>
  </cols>
  <sheetData>
    <row r="2" ht="30.75" customHeight="1"/>
    <row r="3" spans="2:12" ht="15.75">
      <c r="B3" s="4"/>
      <c r="C3" s="4"/>
      <c r="D3" s="4"/>
      <c r="E3" s="12" t="s">
        <v>96</v>
      </c>
      <c r="F3" s="12"/>
      <c r="G3" s="4"/>
      <c r="H3" s="4"/>
      <c r="I3" s="4"/>
      <c r="J3" s="4"/>
      <c r="K3" s="4"/>
      <c r="L3" s="4"/>
    </row>
    <row r="4" spans="2:12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9" ht="15">
      <c r="B5" s="13" t="s">
        <v>0</v>
      </c>
      <c r="C5" s="4"/>
      <c r="E5" s="4"/>
      <c r="F5" s="4"/>
      <c r="G5" s="14"/>
      <c r="H5" s="15"/>
      <c r="I5" s="13" t="s">
        <v>1</v>
      </c>
    </row>
    <row r="6" spans="2:8" ht="12.75">
      <c r="B6" s="4"/>
      <c r="C6" s="4"/>
      <c r="D6" s="4"/>
      <c r="E6" s="4"/>
      <c r="F6" s="4"/>
      <c r="G6" s="14"/>
      <c r="H6" s="15"/>
    </row>
    <row r="7" spans="2:14" ht="15">
      <c r="B7" s="16" t="s">
        <v>2</v>
      </c>
      <c r="C7" s="4"/>
      <c r="D7" s="4"/>
      <c r="E7" s="4"/>
      <c r="F7" s="4"/>
      <c r="G7" s="14"/>
      <c r="H7" s="15"/>
      <c r="I7" s="17" t="s">
        <v>3</v>
      </c>
      <c r="J7" s="18"/>
      <c r="K7" s="18"/>
      <c r="L7" s="18"/>
      <c r="M7" s="41">
        <f>SUM(Balance!F18)</f>
        <v>9571.31</v>
      </c>
      <c r="N7" s="68"/>
    </row>
    <row r="8" spans="2:13" ht="14.25">
      <c r="B8" s="19"/>
      <c r="C8" s="4"/>
      <c r="D8" s="4"/>
      <c r="E8" s="4"/>
      <c r="F8" s="4"/>
      <c r="G8" s="14"/>
      <c r="H8" s="15"/>
      <c r="I8" s="4"/>
      <c r="J8" s="4"/>
      <c r="K8" s="4"/>
      <c r="L8" s="4"/>
      <c r="M8" s="5"/>
    </row>
    <row r="9" spans="2:13" ht="12.75">
      <c r="B9" s="20" t="s">
        <v>169</v>
      </c>
      <c r="D9" s="3"/>
      <c r="G9" s="21"/>
      <c r="H9" s="22"/>
      <c r="I9" s="23"/>
      <c r="J9" s="4" t="s">
        <v>4</v>
      </c>
      <c r="K9" s="4"/>
      <c r="M9" s="5">
        <f>SUM(D96)</f>
        <v>1431.1099999999997</v>
      </c>
    </row>
    <row r="10" spans="2:13" ht="12.75">
      <c r="B10" s="24"/>
      <c r="C10" s="3"/>
      <c r="D10" s="25"/>
      <c r="G10" s="21"/>
      <c r="H10" s="22"/>
      <c r="I10" s="9"/>
      <c r="J10" s="4"/>
      <c r="K10" s="4"/>
      <c r="L10" s="8" t="s">
        <v>5</v>
      </c>
      <c r="M10" s="6">
        <f>SUM(M7:M9)</f>
        <v>11002.419999999998</v>
      </c>
    </row>
    <row r="11" spans="1:13" ht="12.75">
      <c r="A11" s="54" t="s">
        <v>168</v>
      </c>
      <c r="B11" s="5" t="s">
        <v>162</v>
      </c>
      <c r="C11" s="77" t="s">
        <v>99</v>
      </c>
      <c r="D11" s="78">
        <v>530</v>
      </c>
      <c r="G11" s="21"/>
      <c r="H11" s="22"/>
      <c r="I11" s="9"/>
      <c r="J11" s="4"/>
      <c r="K11" s="4"/>
      <c r="M11" s="5"/>
    </row>
    <row r="12" spans="1:13" ht="12.75">
      <c r="A12" s="54" t="s">
        <v>167</v>
      </c>
      <c r="B12" s="5" t="s">
        <v>163</v>
      </c>
      <c r="C12" s="77" t="s">
        <v>99</v>
      </c>
      <c r="D12" s="78">
        <v>530</v>
      </c>
      <c r="G12" s="21"/>
      <c r="H12" s="22"/>
      <c r="I12" s="4"/>
      <c r="J12" s="4" t="s">
        <v>6</v>
      </c>
      <c r="K12" s="4"/>
      <c r="M12" s="5"/>
    </row>
    <row r="13" spans="2:13" ht="12.75">
      <c r="B13" s="5" t="s">
        <v>164</v>
      </c>
      <c r="C13" s="77" t="s">
        <v>103</v>
      </c>
      <c r="D13" s="78">
        <v>360</v>
      </c>
      <c r="G13" s="21"/>
      <c r="H13" s="22"/>
      <c r="I13" s="4"/>
      <c r="J13" s="1" t="s">
        <v>7</v>
      </c>
      <c r="M13" s="5"/>
    </row>
    <row r="14" spans="2:12" ht="12.75">
      <c r="B14" s="5" t="s">
        <v>165</v>
      </c>
      <c r="C14" s="77" t="s">
        <v>105</v>
      </c>
      <c r="D14" s="78">
        <v>90</v>
      </c>
      <c r="G14" s="21"/>
      <c r="H14" s="22"/>
      <c r="I14" s="4"/>
      <c r="J14" s="4" t="s">
        <v>8</v>
      </c>
      <c r="L14" s="26">
        <v>110</v>
      </c>
    </row>
    <row r="15" spans="2:12" ht="12.75">
      <c r="B15" s="5" t="s">
        <v>166</v>
      </c>
      <c r="C15" s="83" t="s">
        <v>107</v>
      </c>
      <c r="D15" s="85">
        <v>270</v>
      </c>
      <c r="G15" s="21"/>
      <c r="H15" s="22"/>
      <c r="I15" s="4"/>
      <c r="J15" s="4" t="s">
        <v>9</v>
      </c>
      <c r="L15" s="26">
        <v>125</v>
      </c>
    </row>
    <row r="16" spans="1:13" ht="12.75">
      <c r="A16" s="54" t="s">
        <v>170</v>
      </c>
      <c r="B16" s="5" t="s">
        <v>110</v>
      </c>
      <c r="C16" s="83" t="s">
        <v>111</v>
      </c>
      <c r="D16" s="78">
        <v>315</v>
      </c>
      <c r="G16" s="21"/>
      <c r="H16" s="22"/>
      <c r="I16" s="4"/>
      <c r="J16" s="4" t="s">
        <v>10</v>
      </c>
      <c r="L16" s="26">
        <v>0</v>
      </c>
      <c r="M16" s="4"/>
    </row>
    <row r="17" spans="2:13" ht="12.75">
      <c r="B17" s="5" t="s">
        <v>112</v>
      </c>
      <c r="C17" s="83" t="s">
        <v>113</v>
      </c>
      <c r="D17" s="78">
        <v>450</v>
      </c>
      <c r="G17" s="21"/>
      <c r="H17" s="22"/>
      <c r="J17" s="4" t="s">
        <v>219</v>
      </c>
      <c r="L17" s="26">
        <v>80</v>
      </c>
      <c r="M17" s="4"/>
    </row>
    <row r="18" spans="2:13" ht="12.75">
      <c r="B18" s="5" t="s">
        <v>98</v>
      </c>
      <c r="C18" s="77" t="s">
        <v>99</v>
      </c>
      <c r="D18" s="167" t="s">
        <v>233</v>
      </c>
      <c r="G18" s="21"/>
      <c r="H18" s="22"/>
      <c r="I18" s="23"/>
      <c r="J18" s="141" t="s">
        <v>94</v>
      </c>
      <c r="K18" s="140"/>
      <c r="L18" s="142">
        <v>77</v>
      </c>
      <c r="M18" s="4"/>
    </row>
    <row r="19" spans="2:13" ht="12.75">
      <c r="B19" s="5" t="s">
        <v>114</v>
      </c>
      <c r="C19" s="83" t="s">
        <v>113</v>
      </c>
      <c r="D19" s="78">
        <v>452</v>
      </c>
      <c r="G19" s="21"/>
      <c r="H19" s="22"/>
      <c r="I19" s="4"/>
      <c r="J19" s="4"/>
      <c r="K19" s="1"/>
      <c r="L19" s="11">
        <f>SUM(L14:L18)</f>
        <v>392</v>
      </c>
      <c r="M19" s="4"/>
    </row>
    <row r="20" spans="2:13" ht="12.75">
      <c r="B20" s="5" t="s">
        <v>115</v>
      </c>
      <c r="C20" s="83"/>
      <c r="D20" s="167" t="s">
        <v>233</v>
      </c>
      <c r="G20" s="21"/>
      <c r="H20" s="22"/>
      <c r="I20" s="4"/>
      <c r="J20" s="4"/>
      <c r="M20" s="4"/>
    </row>
    <row r="21" spans="2:12" ht="12.75">
      <c r="B21" s="5" t="s">
        <v>102</v>
      </c>
      <c r="C21" s="83" t="s">
        <v>103</v>
      </c>
      <c r="D21" s="78">
        <v>360</v>
      </c>
      <c r="G21" s="21"/>
      <c r="H21" s="22"/>
      <c r="I21" s="4"/>
      <c r="J21" s="4" t="s">
        <v>13</v>
      </c>
      <c r="K21" s="1"/>
      <c r="L21" s="3">
        <v>0</v>
      </c>
    </row>
    <row r="22" spans="2:12" ht="12.75">
      <c r="B22" s="5" t="s">
        <v>104</v>
      </c>
      <c r="C22" s="83" t="s">
        <v>116</v>
      </c>
      <c r="D22" s="78">
        <v>405</v>
      </c>
      <c r="G22" s="21"/>
      <c r="H22" s="22"/>
      <c r="I22" s="4"/>
      <c r="J22" s="4" t="s">
        <v>14</v>
      </c>
      <c r="K22" s="1"/>
      <c r="L22" s="3">
        <v>0</v>
      </c>
    </row>
    <row r="23" spans="2:13" ht="12.75">
      <c r="B23" s="5" t="s">
        <v>117</v>
      </c>
      <c r="C23" s="77" t="s">
        <v>111</v>
      </c>
      <c r="D23" s="85">
        <v>315</v>
      </c>
      <c r="G23" s="21"/>
      <c r="H23" s="22"/>
      <c r="I23" s="4"/>
      <c r="J23" s="4" t="s">
        <v>16</v>
      </c>
      <c r="K23" s="1"/>
      <c r="L23" s="3">
        <v>0</v>
      </c>
      <c r="M23" s="5"/>
    </row>
    <row r="24" spans="2:12" ht="12.75">
      <c r="B24" s="5" t="s">
        <v>118</v>
      </c>
      <c r="C24" s="77" t="s">
        <v>119</v>
      </c>
      <c r="D24" s="85">
        <v>675</v>
      </c>
      <c r="G24" s="21"/>
      <c r="H24" s="22"/>
      <c r="I24" s="4"/>
      <c r="J24" s="4" t="s">
        <v>10</v>
      </c>
      <c r="K24" s="1"/>
      <c r="L24" s="3">
        <v>0</v>
      </c>
    </row>
    <row r="25" spans="2:12" ht="12.75">
      <c r="B25" s="5" t="s">
        <v>106</v>
      </c>
      <c r="C25" s="83" t="s">
        <v>107</v>
      </c>
      <c r="D25" s="85">
        <v>270</v>
      </c>
      <c r="G25" s="21"/>
      <c r="H25" s="22"/>
      <c r="I25" s="4"/>
      <c r="J25" s="4" t="s">
        <v>18</v>
      </c>
      <c r="K25" s="1"/>
      <c r="L25" s="3">
        <v>0</v>
      </c>
    </row>
    <row r="26" spans="2:12" ht="12.75">
      <c r="B26" s="24"/>
      <c r="C26" s="3"/>
      <c r="D26" s="3"/>
      <c r="E26" s="11"/>
      <c r="F26" s="11"/>
      <c r="G26" s="21"/>
      <c r="H26" s="22"/>
      <c r="J26" s="4" t="s">
        <v>19</v>
      </c>
      <c r="K26" s="1"/>
      <c r="L26" s="5">
        <v>0</v>
      </c>
    </row>
    <row r="27" spans="2:12" ht="12.75">
      <c r="B27" s="27" t="s">
        <v>11</v>
      </c>
      <c r="C27" s="28"/>
      <c r="D27" s="6">
        <f>SUM(D11:D25)</f>
        <v>5022</v>
      </c>
      <c r="E27" s="11"/>
      <c r="F27" s="11"/>
      <c r="G27" s="21"/>
      <c r="H27" s="22"/>
      <c r="J27" s="4" t="s">
        <v>21</v>
      </c>
      <c r="K27" s="1"/>
      <c r="L27" s="5">
        <f>SUM(L21:L26)</f>
        <v>0</v>
      </c>
    </row>
    <row r="28" spans="2:12" ht="12.75" customHeight="1">
      <c r="B28" s="29"/>
      <c r="C28" s="3"/>
      <c r="D28" s="30"/>
      <c r="E28" s="11"/>
      <c r="F28" s="11"/>
      <c r="G28" s="21"/>
      <c r="H28" s="22"/>
      <c r="J28" s="71" t="s">
        <v>95</v>
      </c>
      <c r="K28" s="1"/>
      <c r="L28" s="3">
        <f>SUM(L21:L27)</f>
        <v>0</v>
      </c>
    </row>
    <row r="29" spans="2:12" ht="12.75">
      <c r="B29" s="20" t="s">
        <v>12</v>
      </c>
      <c r="D29" s="3"/>
      <c r="E29" s="11"/>
      <c r="F29" s="11"/>
      <c r="G29" s="21"/>
      <c r="H29" s="22"/>
      <c r="J29" s="71" t="s">
        <v>94</v>
      </c>
      <c r="K29" s="1"/>
      <c r="L29" s="3">
        <v>0</v>
      </c>
    </row>
    <row r="30" spans="2:12" ht="12.75">
      <c r="B30" s="24"/>
      <c r="C30" s="3"/>
      <c r="D30" s="3"/>
      <c r="F30" s="11"/>
      <c r="G30" s="21"/>
      <c r="I30" s="4"/>
      <c r="J30" s="73"/>
      <c r="K30" s="73"/>
      <c r="L30" s="139">
        <f>SUM(L21:L29)</f>
        <v>0</v>
      </c>
    </row>
    <row r="31" spans="2:12" ht="12.75">
      <c r="B31" s="27" t="s">
        <v>15</v>
      </c>
      <c r="C31" s="28"/>
      <c r="D31" s="6">
        <f>SUM(C29:C30)</f>
        <v>0</v>
      </c>
      <c r="E31" s="3"/>
      <c r="G31" s="21"/>
      <c r="L31" s="1"/>
    </row>
    <row r="32" spans="2:12" ht="12.75">
      <c r="B32" s="29"/>
      <c r="D32" s="3"/>
      <c r="E32" s="3"/>
      <c r="F32" s="3"/>
      <c r="G32" s="21"/>
      <c r="L32" s="1"/>
    </row>
    <row r="33" spans="2:9" ht="15">
      <c r="B33" s="31" t="s">
        <v>17</v>
      </c>
      <c r="C33" s="28"/>
      <c r="D33" s="6">
        <f>D27+D31</f>
        <v>5022</v>
      </c>
      <c r="F33" s="3"/>
      <c r="G33" s="21"/>
      <c r="I33" s="13" t="s">
        <v>27</v>
      </c>
    </row>
    <row r="34" spans="2:9" ht="15.75" thickBot="1">
      <c r="B34" s="10"/>
      <c r="G34" s="21"/>
      <c r="H34" s="22"/>
      <c r="I34" s="13"/>
    </row>
    <row r="35" spans="2:13" ht="16.5" thickBot="1" thickTop="1">
      <c r="B35" s="32" t="s">
        <v>20</v>
      </c>
      <c r="G35" s="21"/>
      <c r="H35" s="22"/>
      <c r="I35" s="143" t="s">
        <v>220</v>
      </c>
      <c r="J35" s="149"/>
      <c r="K35" s="150" t="s">
        <v>221</v>
      </c>
      <c r="L35" s="150" t="s">
        <v>222</v>
      </c>
      <c r="M35" s="144" t="s">
        <v>29</v>
      </c>
    </row>
    <row r="36" spans="2:13" ht="12.75">
      <c r="B36" s="53" t="s">
        <v>171</v>
      </c>
      <c r="C36" s="25"/>
      <c r="D36" s="86">
        <v>0.08</v>
      </c>
      <c r="G36" s="21"/>
      <c r="H36" s="22"/>
      <c r="I36" s="145" t="s">
        <v>223</v>
      </c>
      <c r="J36" s="146"/>
      <c r="K36" s="151">
        <v>880</v>
      </c>
      <c r="L36" s="151">
        <v>110</v>
      </c>
      <c r="M36" s="146">
        <v>990</v>
      </c>
    </row>
    <row r="37" spans="2:13" ht="12.75">
      <c r="B37" s="53" t="s">
        <v>126</v>
      </c>
      <c r="C37" s="25"/>
      <c r="D37" s="86">
        <v>50</v>
      </c>
      <c r="G37" s="21"/>
      <c r="H37" s="22"/>
      <c r="I37" s="145" t="s">
        <v>224</v>
      </c>
      <c r="J37" s="146"/>
      <c r="K37" s="151">
        <v>1000</v>
      </c>
      <c r="L37" s="151">
        <v>125</v>
      </c>
      <c r="M37" s="146">
        <v>1125</v>
      </c>
    </row>
    <row r="38" spans="2:13" ht="12.75">
      <c r="B38" s="31" t="s">
        <v>22</v>
      </c>
      <c r="C38" s="34"/>
      <c r="D38" s="6">
        <f>D36+D37</f>
        <v>50.08</v>
      </c>
      <c r="G38" s="21"/>
      <c r="H38" s="22"/>
      <c r="I38" s="145" t="s">
        <v>225</v>
      </c>
      <c r="J38" s="146"/>
      <c r="K38" s="151">
        <v>1702</v>
      </c>
      <c r="L38" s="151">
        <v>0</v>
      </c>
      <c r="M38" s="146">
        <v>1702</v>
      </c>
    </row>
    <row r="39" spans="2:13" ht="12.75">
      <c r="B39" s="35"/>
      <c r="D39" s="11"/>
      <c r="G39" s="21"/>
      <c r="H39" s="22"/>
      <c r="I39" s="145" t="s">
        <v>226</v>
      </c>
      <c r="J39" s="146"/>
      <c r="K39" s="151">
        <v>1627</v>
      </c>
      <c r="L39" s="151">
        <v>77</v>
      </c>
      <c r="M39" s="146">
        <f>SUM(K39:L39)</f>
        <v>1704</v>
      </c>
    </row>
    <row r="40" spans="2:13" ht="13.5" thickBot="1">
      <c r="B40" s="64" t="s">
        <v>23</v>
      </c>
      <c r="C40" s="65"/>
      <c r="D40" s="66">
        <f>D38+D33</f>
        <v>5072.08</v>
      </c>
      <c r="G40" s="21"/>
      <c r="H40" s="22"/>
      <c r="I40" s="153" t="s">
        <v>227</v>
      </c>
      <c r="J40" s="154"/>
      <c r="K40" s="155">
        <v>4733</v>
      </c>
      <c r="L40" s="155">
        <v>80</v>
      </c>
      <c r="M40" s="154">
        <f>SUM(K40:L40)</f>
        <v>4813</v>
      </c>
    </row>
    <row r="41" spans="2:13" ht="13.5" thickBot="1">
      <c r="B41" s="4"/>
      <c r="C41" s="29"/>
      <c r="G41" s="21"/>
      <c r="H41" s="22"/>
      <c r="I41" s="147" t="s">
        <v>36</v>
      </c>
      <c r="J41" s="148"/>
      <c r="K41" s="152">
        <v>9942</v>
      </c>
      <c r="L41" s="152">
        <f>SUM(L36:L40)</f>
        <v>392</v>
      </c>
      <c r="M41" s="156">
        <f>SUM(M36:M40)</f>
        <v>10334</v>
      </c>
    </row>
    <row r="42" spans="2:8" ht="12.75" customHeight="1" thickTop="1">
      <c r="B42" s="16" t="s">
        <v>24</v>
      </c>
      <c r="C42" s="29"/>
      <c r="G42" s="39"/>
      <c r="H42" s="22"/>
    </row>
    <row r="43" spans="7:9" ht="12.75">
      <c r="G43" s="21"/>
      <c r="H43" s="22"/>
      <c r="I43" s="24"/>
    </row>
    <row r="44" spans="2:13" ht="12.75">
      <c r="B44" s="20" t="s">
        <v>25</v>
      </c>
      <c r="C44" s="3"/>
      <c r="D44" s="3"/>
      <c r="G44" s="21"/>
      <c r="H44" s="22"/>
      <c r="I44" s="159" t="s">
        <v>228</v>
      </c>
      <c r="J44" s="67"/>
      <c r="K44" s="67"/>
      <c r="L44" s="67"/>
      <c r="M44" s="160">
        <f>SUM(M10)</f>
        <v>11002.419999999998</v>
      </c>
    </row>
    <row r="45" spans="2:13" ht="12.75">
      <c r="B45" s="57" t="s">
        <v>128</v>
      </c>
      <c r="C45" s="57"/>
      <c r="D45" s="90">
        <v>700</v>
      </c>
      <c r="G45" s="21"/>
      <c r="H45" s="22"/>
      <c r="I45" s="157"/>
      <c r="K45" s="1"/>
      <c r="L45" s="1"/>
      <c r="M45" s="158"/>
    </row>
    <row r="46" spans="2:13" ht="12.75">
      <c r="B46" s="57" t="s">
        <v>129</v>
      </c>
      <c r="C46" s="57"/>
      <c r="D46" s="90">
        <v>700</v>
      </c>
      <c r="G46" s="21"/>
      <c r="H46" s="22"/>
      <c r="I46" s="159" t="s">
        <v>229</v>
      </c>
      <c r="J46" s="67"/>
      <c r="K46" s="67"/>
      <c r="L46" s="67"/>
      <c r="M46" s="160">
        <f>SUM(M41)</f>
        <v>10334</v>
      </c>
    </row>
    <row r="47" spans="2:13" ht="12.75">
      <c r="B47" s="57" t="s">
        <v>130</v>
      </c>
      <c r="C47" s="57"/>
      <c r="D47" s="90">
        <v>700</v>
      </c>
      <c r="G47" s="21"/>
      <c r="H47" s="22"/>
      <c r="I47" s="24"/>
      <c r="M47" s="158"/>
    </row>
    <row r="48" spans="2:13" ht="12.75">
      <c r="B48" s="55" t="s">
        <v>131</v>
      </c>
      <c r="C48" s="56"/>
      <c r="D48" s="90">
        <v>350</v>
      </c>
      <c r="G48" s="21"/>
      <c r="H48" s="22"/>
      <c r="I48" s="161" t="s">
        <v>230</v>
      </c>
      <c r="J48" s="67"/>
      <c r="K48" s="67"/>
      <c r="L48" s="67"/>
      <c r="M48" s="160">
        <f>SUM(M44-M46)</f>
        <v>668.4199999999983</v>
      </c>
    </row>
    <row r="49" spans="2:9" ht="12.75">
      <c r="B49" s="55" t="s">
        <v>132</v>
      </c>
      <c r="C49" s="56"/>
      <c r="D49" s="91">
        <v>700</v>
      </c>
      <c r="G49" s="21"/>
      <c r="H49" s="22"/>
      <c r="I49" s="24"/>
    </row>
    <row r="50" spans="2:10" ht="12.75">
      <c r="B50" s="55"/>
      <c r="C50" s="56"/>
      <c r="G50" s="21"/>
      <c r="H50" s="22"/>
      <c r="J50" s="1"/>
    </row>
    <row r="51" spans="2:10" ht="12.75">
      <c r="B51" s="27" t="s">
        <v>26</v>
      </c>
      <c r="C51" s="28"/>
      <c r="D51" s="6">
        <f>SUM(D45:D49)</f>
        <v>3150</v>
      </c>
      <c r="G51" s="21"/>
      <c r="H51" s="22"/>
      <c r="J51" s="1"/>
    </row>
    <row r="52" spans="2:13" ht="12.75">
      <c r="B52" s="7"/>
      <c r="C52" s="3"/>
      <c r="G52" s="21"/>
      <c r="H52" s="22"/>
      <c r="I52" s="36"/>
      <c r="J52" s="74"/>
      <c r="K52" s="36"/>
      <c r="L52" s="36"/>
      <c r="M52" s="36"/>
    </row>
    <row r="53" spans="2:8" ht="12.75">
      <c r="B53" s="20" t="s">
        <v>28</v>
      </c>
      <c r="C53" s="3"/>
      <c r="G53" s="21"/>
      <c r="H53" s="22"/>
    </row>
    <row r="54" spans="2:14" ht="15">
      <c r="B54" s="4" t="s">
        <v>172</v>
      </c>
      <c r="C54" s="3"/>
      <c r="D54" s="168">
        <f>('detalle gastos'!D31)</f>
        <v>349.15</v>
      </c>
      <c r="G54" s="21"/>
      <c r="H54" s="22"/>
      <c r="I54" s="13" t="s">
        <v>42</v>
      </c>
      <c r="N54" s="68"/>
    </row>
    <row r="55" spans="2:14" ht="12.75">
      <c r="B55" s="24" t="s">
        <v>30</v>
      </c>
      <c r="C55" s="3"/>
      <c r="G55" s="21"/>
      <c r="H55" s="22"/>
      <c r="J55" s="1"/>
      <c r="N55" s="68"/>
    </row>
    <row r="56" spans="2:9" ht="12.75">
      <c r="B56" s="27" t="s">
        <v>31</v>
      </c>
      <c r="C56" s="28"/>
      <c r="D56" s="100">
        <f>D54</f>
        <v>349.15</v>
      </c>
      <c r="G56" s="21"/>
      <c r="H56" s="22"/>
      <c r="I56" s="4"/>
    </row>
    <row r="57" spans="2:9" ht="12.75">
      <c r="B57" s="37"/>
      <c r="C57" s="3"/>
      <c r="G57" s="21"/>
      <c r="H57" s="22"/>
      <c r="I57" s="4" t="s">
        <v>231</v>
      </c>
    </row>
    <row r="58" spans="2:11" ht="12.75">
      <c r="B58" s="20" t="s">
        <v>32</v>
      </c>
      <c r="C58" s="3"/>
      <c r="G58" s="21"/>
      <c r="H58" s="22"/>
      <c r="I58" s="69" t="s">
        <v>46</v>
      </c>
      <c r="J58" s="67"/>
      <c r="K58" s="62">
        <f>SUM(Deudas!F16)</f>
        <v>257.2</v>
      </c>
    </row>
    <row r="59" spans="2:11" ht="12.75">
      <c r="B59" s="4" t="s">
        <v>33</v>
      </c>
      <c r="C59" s="3"/>
      <c r="G59" s="21"/>
      <c r="H59" s="22"/>
      <c r="I59" s="73"/>
      <c r="J59" s="73"/>
      <c r="K59" s="73"/>
    </row>
    <row r="60" spans="2:11" ht="12.75">
      <c r="B60" s="7" t="s">
        <v>34</v>
      </c>
      <c r="C60" s="5"/>
      <c r="G60" s="21"/>
      <c r="H60" s="22"/>
      <c r="J60" s="1"/>
      <c r="K60" s="1"/>
    </row>
    <row r="61" spans="2:12" ht="12.75">
      <c r="B61" s="27" t="s">
        <v>35</v>
      </c>
      <c r="C61" s="28"/>
      <c r="D61" s="6">
        <f>SUM(C59:C60)</f>
        <v>0</v>
      </c>
      <c r="G61" s="21"/>
      <c r="H61" s="22"/>
      <c r="I61" s="4"/>
      <c r="J61" s="1"/>
      <c r="K61" s="3"/>
      <c r="L61" s="68"/>
    </row>
    <row r="62" spans="2:11" ht="12.75">
      <c r="B62" s="23"/>
      <c r="C62" s="3"/>
      <c r="G62" s="21"/>
      <c r="H62" s="22"/>
      <c r="I62" s="4" t="s">
        <v>48</v>
      </c>
      <c r="J62" s="1"/>
      <c r="K62" s="3"/>
    </row>
    <row r="63" spans="2:12" ht="12.75">
      <c r="B63" s="38" t="s">
        <v>37</v>
      </c>
      <c r="C63" s="3"/>
      <c r="G63" s="21"/>
      <c r="H63" s="22"/>
      <c r="I63" s="69" t="s">
        <v>53</v>
      </c>
      <c r="J63" s="72"/>
      <c r="K63" s="75">
        <f>SUM(Deudas!F41)</f>
        <v>1377.51</v>
      </c>
      <c r="L63" s="1"/>
    </row>
    <row r="64" spans="2:10" ht="12.75">
      <c r="B64" s="38"/>
      <c r="C64" s="3"/>
      <c r="G64" s="21"/>
      <c r="H64" s="22"/>
      <c r="J64" s="1"/>
    </row>
    <row r="65" spans="2:10" ht="12.75">
      <c r="B65" s="27" t="s">
        <v>38</v>
      </c>
      <c r="C65" s="28"/>
      <c r="D65" s="69">
        <v>0</v>
      </c>
      <c r="G65" s="21"/>
      <c r="H65" s="22"/>
      <c r="I65" s="40"/>
      <c r="J65" s="1"/>
    </row>
    <row r="66" spans="5:8" ht="12.75">
      <c r="E66" s="11"/>
      <c r="F66" s="11"/>
      <c r="G66" s="21"/>
      <c r="H66" s="22"/>
    </row>
    <row r="67" spans="2:10" ht="12.75">
      <c r="B67" s="38" t="s">
        <v>39</v>
      </c>
      <c r="C67" s="3"/>
      <c r="G67" s="21"/>
      <c r="H67" s="22"/>
      <c r="J67" s="1"/>
    </row>
    <row r="68" spans="2:10" ht="12.75">
      <c r="B68" s="1" t="s">
        <v>40</v>
      </c>
      <c r="C68" s="5"/>
      <c r="E68" s="3"/>
      <c r="F68" s="3"/>
      <c r="G68" s="21"/>
      <c r="H68" s="22"/>
      <c r="J68" s="1"/>
    </row>
    <row r="69" spans="2:10" ht="12.75">
      <c r="B69" s="27" t="s">
        <v>41</v>
      </c>
      <c r="C69" s="28"/>
      <c r="D69" s="6">
        <v>0</v>
      </c>
      <c r="E69" s="3"/>
      <c r="F69" s="3"/>
      <c r="G69" s="21"/>
      <c r="H69" s="22"/>
      <c r="J69" s="1"/>
    </row>
    <row r="70" spans="2:10" ht="12.75">
      <c r="B70" s="29"/>
      <c r="D70" s="11"/>
      <c r="G70" s="21"/>
      <c r="J70" s="1"/>
    </row>
    <row r="71" spans="2:14" ht="12.75">
      <c r="B71" s="20" t="s">
        <v>43</v>
      </c>
      <c r="C71" s="3"/>
      <c r="G71" s="21"/>
      <c r="H71" s="22"/>
      <c r="J71" s="1"/>
      <c r="N71" s="1"/>
    </row>
    <row r="72" spans="2:10" ht="12.75">
      <c r="B72" s="57" t="s">
        <v>149</v>
      </c>
      <c r="C72" s="57"/>
      <c r="D72" s="103">
        <v>60.32</v>
      </c>
      <c r="G72" s="21"/>
      <c r="H72" s="22"/>
      <c r="J72" s="1"/>
    </row>
    <row r="73" spans="2:8" ht="12.75">
      <c r="B73" s="4" t="s">
        <v>150</v>
      </c>
      <c r="C73" s="2"/>
      <c r="D73" s="78">
        <v>10</v>
      </c>
      <c r="G73" s="21"/>
      <c r="H73" s="22"/>
    </row>
    <row r="74" spans="2:8" ht="12.75">
      <c r="B74" s="57" t="s">
        <v>152</v>
      </c>
      <c r="C74" s="57"/>
      <c r="D74" s="90">
        <v>6</v>
      </c>
      <c r="G74" s="21"/>
      <c r="H74" s="22"/>
    </row>
    <row r="75" spans="2:8" ht="12.75">
      <c r="B75" s="57" t="s">
        <v>153</v>
      </c>
      <c r="C75" s="57"/>
      <c r="D75" s="91">
        <v>50</v>
      </c>
      <c r="G75" s="21"/>
      <c r="H75" s="22"/>
    </row>
    <row r="76" spans="2:8" ht="12.75">
      <c r="B76" s="57" t="s">
        <v>154</v>
      </c>
      <c r="C76" s="57"/>
      <c r="D76" s="91">
        <v>15.5</v>
      </c>
      <c r="G76" s="21"/>
      <c r="H76" s="22"/>
    </row>
    <row r="77" spans="2:8" ht="12.75">
      <c r="B77" s="37" t="s">
        <v>44</v>
      </c>
      <c r="C77" s="3"/>
      <c r="G77" s="39"/>
      <c r="H77" s="22"/>
    </row>
    <row r="78" spans="2:8" ht="12.75">
      <c r="B78" s="27" t="s">
        <v>45</v>
      </c>
      <c r="C78" s="28"/>
      <c r="D78" s="6">
        <f>SUM(D72:D76)</f>
        <v>141.82</v>
      </c>
      <c r="G78" s="21"/>
      <c r="H78" s="22"/>
    </row>
    <row r="79" spans="2:8" ht="12.75">
      <c r="B79" s="29"/>
      <c r="D79" s="3"/>
      <c r="G79" s="21"/>
      <c r="H79" s="22"/>
    </row>
    <row r="80" spans="2:8" ht="12.75">
      <c r="B80" s="20" t="s">
        <v>47</v>
      </c>
      <c r="C80" s="3"/>
      <c r="G80" s="21"/>
      <c r="H80" s="22"/>
    </row>
    <row r="81" spans="2:8" ht="12.75">
      <c r="B81" s="24" t="s">
        <v>49</v>
      </c>
      <c r="C81" s="3"/>
      <c r="G81" s="21"/>
      <c r="H81" s="22"/>
    </row>
    <row r="82" spans="2:8" ht="12.75">
      <c r="B82" s="27" t="s">
        <v>50</v>
      </c>
      <c r="C82" s="28"/>
      <c r="D82" s="6">
        <v>0</v>
      </c>
      <c r="G82" s="21"/>
      <c r="H82" s="22"/>
    </row>
    <row r="83" spans="2:8" ht="12.75">
      <c r="B83" s="37"/>
      <c r="C83" s="3"/>
      <c r="D83" s="3"/>
      <c r="G83" s="21"/>
      <c r="H83" s="22"/>
    </row>
    <row r="84" spans="2:8" ht="12.75">
      <c r="B84" s="20" t="s">
        <v>51</v>
      </c>
      <c r="F84" s="11"/>
      <c r="G84" s="21"/>
      <c r="H84" s="22"/>
    </row>
    <row r="85" spans="2:8" ht="12.75">
      <c r="B85" s="24" t="s">
        <v>52</v>
      </c>
      <c r="E85" s="106"/>
      <c r="G85" s="21"/>
      <c r="H85" s="22"/>
    </row>
    <row r="86" spans="2:7" ht="15">
      <c r="B86" s="27" t="s">
        <v>54</v>
      </c>
      <c r="C86" s="28"/>
      <c r="D86" s="6">
        <f>'detalle gastos'!H41</f>
        <v>0</v>
      </c>
      <c r="F86" s="42"/>
      <c r="G86" s="21"/>
    </row>
    <row r="87" spans="5:7" ht="15.75">
      <c r="E87" s="107"/>
      <c r="G87" s="21"/>
    </row>
    <row r="88" spans="2:7" ht="12.75">
      <c r="B88" s="20" t="s">
        <v>55</v>
      </c>
      <c r="G88" s="21"/>
    </row>
    <row r="89" spans="2:7" ht="12.75">
      <c r="B89" s="27" t="s">
        <v>56</v>
      </c>
      <c r="C89" s="28"/>
      <c r="D89" s="6">
        <f>'detalle gastos'!H52</f>
        <v>0</v>
      </c>
      <c r="G89" s="21"/>
    </row>
    <row r="90" ht="12.75">
      <c r="G90" s="21"/>
    </row>
    <row r="91" spans="2:7" ht="12.75">
      <c r="B91" s="20" t="s">
        <v>57</v>
      </c>
      <c r="G91" s="21"/>
    </row>
    <row r="92" spans="2:4" ht="12.75">
      <c r="B92" s="27" t="s">
        <v>58</v>
      </c>
      <c r="C92" s="28"/>
      <c r="D92" s="6">
        <v>0</v>
      </c>
    </row>
    <row r="93" ht="12.75">
      <c r="B93" s="29"/>
    </row>
    <row r="94" spans="2:4" ht="12.75">
      <c r="B94" s="108" t="s">
        <v>59</v>
      </c>
      <c r="C94" s="109"/>
      <c r="D94" s="66">
        <f>SUM(D51,D56,D78)</f>
        <v>3640.9700000000003</v>
      </c>
    </row>
    <row r="95" spans="2:4" ht="13.5" thickBot="1">
      <c r="B95" s="29"/>
      <c r="D95" s="110"/>
    </row>
    <row r="96" spans="2:4" ht="16.5" thickBot="1" thickTop="1">
      <c r="B96" s="111" t="s">
        <v>60</v>
      </c>
      <c r="C96" s="112"/>
      <c r="D96" s="113">
        <f>SUM(D40-D94)</f>
        <v>1431.1099999999997</v>
      </c>
    </row>
    <row r="97" ht="13.5" thickTop="1">
      <c r="D97" s="5"/>
    </row>
    <row r="98" ht="12.75">
      <c r="D98" s="5"/>
    </row>
    <row r="99" ht="12.75">
      <c r="D99" s="2"/>
    </row>
  </sheetData>
  <mergeCells count="1">
    <mergeCell ref="I35:J35"/>
  </mergeCells>
  <printOptions/>
  <pageMargins left="0.44027777777777777" right="0.7875" top="0.7875" bottom="0.7875" header="0" footer="0"/>
  <pageSetup fitToHeight="1" fitToWidth="1" horizontalDpi="300" verticalDpi="300" orientation="portrait" paperSize="9" scale="62" r:id="rId1"/>
  <headerFooter alignWithMargins="0">
    <oddFooter>&amp;R&amp;D</oddFooter>
  </headerFooter>
  <rowBreaks count="1" manualBreakCount="1"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55"/>
  <sheetViews>
    <sheetView workbookViewId="0" topLeftCell="A7">
      <selection activeCell="D41" sqref="D41:F41"/>
    </sheetView>
  </sheetViews>
  <sheetFormatPr defaultColWidth="11.421875" defaultRowHeight="12.75"/>
  <cols>
    <col min="1" max="16384" width="11.421875" style="57" customWidth="1"/>
  </cols>
  <sheetData>
    <row r="2" ht="18">
      <c r="C2" s="92" t="s">
        <v>174</v>
      </c>
    </row>
    <row r="3" spans="9:10" ht="12.75">
      <c r="I3" s="96"/>
      <c r="J3" s="96"/>
    </row>
    <row r="4" spans="3:4" ht="12.75">
      <c r="C4" s="96" t="s">
        <v>175</v>
      </c>
      <c r="D4" s="57" t="s">
        <v>176</v>
      </c>
    </row>
    <row r="5" spans="3:13" ht="12.75">
      <c r="C5" s="96"/>
      <c r="L5" s="122"/>
      <c r="M5" s="97"/>
    </row>
    <row r="6" spans="2:13" ht="12.75">
      <c r="B6" s="96" t="s">
        <v>92</v>
      </c>
      <c r="C6" s="96" t="s">
        <v>93</v>
      </c>
      <c r="D6" s="96"/>
      <c r="E6" s="96"/>
      <c r="F6" s="96" t="s">
        <v>177</v>
      </c>
      <c r="G6" s="123" t="s">
        <v>178</v>
      </c>
      <c r="I6" s="93"/>
      <c r="J6" s="93"/>
      <c r="K6" s="93"/>
      <c r="L6" s="94"/>
      <c r="M6" s="95"/>
    </row>
    <row r="7" spans="9:13" ht="12.75">
      <c r="I7" s="93"/>
      <c r="J7" s="93"/>
      <c r="K7" s="93"/>
      <c r="L7" s="93"/>
      <c r="M7" s="95"/>
    </row>
    <row r="8" spans="2:7" ht="12.75">
      <c r="B8" s="124"/>
      <c r="F8" s="122"/>
      <c r="G8" s="97"/>
    </row>
    <row r="9" spans="2:7" ht="12.75">
      <c r="B9" s="124"/>
      <c r="C9" s="57" t="s">
        <v>179</v>
      </c>
      <c r="F9" s="94">
        <v>160</v>
      </c>
      <c r="G9" s="97" t="s">
        <v>180</v>
      </c>
    </row>
    <row r="10" spans="2:13" ht="12.75">
      <c r="B10" s="124"/>
      <c r="C10" s="57" t="s">
        <v>181</v>
      </c>
      <c r="F10" s="122">
        <v>2.2</v>
      </c>
      <c r="G10" s="97" t="s">
        <v>182</v>
      </c>
      <c r="L10" s="125"/>
      <c r="M10" s="97"/>
    </row>
    <row r="11" spans="2:13" ht="12.75">
      <c r="B11" s="124"/>
      <c r="C11" s="57" t="s">
        <v>183</v>
      </c>
      <c r="F11" s="122">
        <v>40</v>
      </c>
      <c r="G11" s="97" t="s">
        <v>180</v>
      </c>
      <c r="I11" s="97"/>
      <c r="J11" s="98"/>
      <c r="L11" s="125"/>
      <c r="M11" s="97"/>
    </row>
    <row r="12" spans="2:13" ht="12.75">
      <c r="B12" s="124"/>
      <c r="C12" s="57" t="s">
        <v>134</v>
      </c>
      <c r="F12" s="122">
        <v>5</v>
      </c>
      <c r="G12" s="97" t="s">
        <v>184</v>
      </c>
      <c r="I12" s="97"/>
      <c r="J12" s="98"/>
      <c r="L12" s="125"/>
      <c r="M12" s="97"/>
    </row>
    <row r="13" spans="2:13" ht="12.75">
      <c r="B13" s="126"/>
      <c r="C13" s="57" t="s">
        <v>185</v>
      </c>
      <c r="F13" s="122">
        <v>50</v>
      </c>
      <c r="G13" s="97" t="s">
        <v>186</v>
      </c>
      <c r="I13" s="97"/>
      <c r="J13" s="98"/>
      <c r="L13" s="125"/>
      <c r="M13" s="97"/>
    </row>
    <row r="14" spans="2:13" ht="12.75">
      <c r="B14" s="126"/>
      <c r="C14" s="93"/>
      <c r="D14" s="93"/>
      <c r="E14" s="93"/>
      <c r="F14" s="94"/>
      <c r="G14" s="97"/>
      <c r="I14" s="97"/>
      <c r="J14" s="98"/>
      <c r="L14" s="125"/>
      <c r="M14" s="97"/>
    </row>
    <row r="15" spans="2:13" ht="12.75">
      <c r="B15" s="127"/>
      <c r="C15" s="93"/>
      <c r="F15" s="122"/>
      <c r="G15" s="95"/>
      <c r="I15" s="97"/>
      <c r="J15" s="98"/>
      <c r="L15" s="125"/>
      <c r="M15" s="97"/>
    </row>
    <row r="16" spans="2:13" ht="12.75">
      <c r="B16" s="127"/>
      <c r="D16" s="169" t="s">
        <v>187</v>
      </c>
      <c r="E16" s="170"/>
      <c r="F16" s="171">
        <f>SUM(F8:F15)</f>
        <v>257.2</v>
      </c>
      <c r="G16" s="97"/>
      <c r="I16" s="97"/>
      <c r="J16" s="98"/>
      <c r="L16" s="125"/>
      <c r="M16" s="97"/>
    </row>
    <row r="17" spans="2:13" ht="12.75">
      <c r="B17" s="127"/>
      <c r="D17" s="2"/>
      <c r="E17" s="70"/>
      <c r="F17" s="129"/>
      <c r="I17" s="97"/>
      <c r="J17" s="98"/>
      <c r="L17" s="125"/>
      <c r="M17" s="97"/>
    </row>
    <row r="18" spans="2:13" ht="12.75">
      <c r="B18" s="126"/>
      <c r="I18" s="97"/>
      <c r="J18" s="98"/>
      <c r="K18" s="93"/>
      <c r="L18" s="94"/>
      <c r="M18" s="95"/>
    </row>
    <row r="19" spans="9:13" ht="12.75">
      <c r="I19" s="97"/>
      <c r="J19" s="98"/>
      <c r="L19" s="94"/>
      <c r="M19" s="95"/>
    </row>
    <row r="20" spans="9:12" ht="12.75">
      <c r="I20" s="97"/>
      <c r="J20" s="98"/>
      <c r="L20" s="99"/>
    </row>
    <row r="21" spans="9:10" ht="12.75">
      <c r="I21" s="97"/>
      <c r="J21" s="98"/>
    </row>
    <row r="22" spans="3:13" ht="12.75">
      <c r="C22" s="96" t="s">
        <v>188</v>
      </c>
      <c r="D22" s="57" t="s">
        <v>189</v>
      </c>
      <c r="I22" s="97"/>
      <c r="J22" s="98"/>
      <c r="L22" s="125"/>
      <c r="M22" s="97"/>
    </row>
    <row r="23" spans="9:13" ht="12.75">
      <c r="I23" s="97"/>
      <c r="J23" s="98"/>
      <c r="L23" s="125"/>
      <c r="M23" s="97"/>
    </row>
    <row r="24" spans="2:13" ht="12.75">
      <c r="B24" s="96" t="s">
        <v>92</v>
      </c>
      <c r="C24" s="96" t="s">
        <v>93</v>
      </c>
      <c r="D24" s="96"/>
      <c r="E24" s="96"/>
      <c r="F24" s="96" t="s">
        <v>177</v>
      </c>
      <c r="G24" s="123" t="s">
        <v>190</v>
      </c>
      <c r="I24" s="97"/>
      <c r="J24" s="98"/>
      <c r="L24" s="125"/>
      <c r="M24" s="97"/>
    </row>
    <row r="25" spans="9:10" ht="12.75">
      <c r="I25" s="97"/>
      <c r="J25" s="98"/>
    </row>
    <row r="26" spans="2:10" ht="12.75">
      <c r="B26" s="124"/>
      <c r="C26" s="57" t="s">
        <v>191</v>
      </c>
      <c r="F26" s="122">
        <v>35.39</v>
      </c>
      <c r="G26" s="97" t="s">
        <v>115</v>
      </c>
      <c r="I26" s="97"/>
      <c r="J26" s="98"/>
    </row>
    <row r="27" spans="2:10" ht="12.75">
      <c r="B27" s="124"/>
      <c r="C27" s="57" t="s">
        <v>191</v>
      </c>
      <c r="F27" s="122">
        <v>10.32</v>
      </c>
      <c r="G27" s="97" t="s">
        <v>106</v>
      </c>
      <c r="I27" s="97"/>
      <c r="J27" s="98"/>
    </row>
    <row r="28" spans="2:9" ht="12.75">
      <c r="B28" s="126"/>
      <c r="C28" s="57" t="s">
        <v>192</v>
      </c>
      <c r="F28" s="125">
        <v>33.6</v>
      </c>
      <c r="G28" s="97" t="s">
        <v>193</v>
      </c>
      <c r="I28" s="97"/>
    </row>
    <row r="29" spans="2:14" ht="12.75">
      <c r="B29" s="126"/>
      <c r="C29" s="57" t="s">
        <v>194</v>
      </c>
      <c r="F29" s="125">
        <v>8.4</v>
      </c>
      <c r="G29" s="97" t="s">
        <v>195</v>
      </c>
      <c r="I29" s="97"/>
      <c r="K29" s="93"/>
      <c r="L29" s="93"/>
      <c r="M29" s="94"/>
      <c r="N29" s="95"/>
    </row>
    <row r="30" spans="2:14" ht="12.75">
      <c r="B30" s="126"/>
      <c r="C30" s="93" t="s">
        <v>192</v>
      </c>
      <c r="D30" s="93"/>
      <c r="E30" s="93"/>
      <c r="F30" s="94">
        <v>17.4</v>
      </c>
      <c r="G30" s="95" t="s">
        <v>196</v>
      </c>
      <c r="I30" s="97"/>
      <c r="K30" s="93"/>
      <c r="L30" s="93"/>
      <c r="M30" s="94"/>
      <c r="N30" s="95"/>
    </row>
    <row r="31" spans="2:14" ht="12.75">
      <c r="B31" s="126"/>
      <c r="C31" s="93" t="s">
        <v>194</v>
      </c>
      <c r="D31" s="93"/>
      <c r="E31" s="93"/>
      <c r="F31" s="94">
        <v>28</v>
      </c>
      <c r="G31" s="95" t="s">
        <v>195</v>
      </c>
      <c r="I31" s="97"/>
      <c r="K31" s="93"/>
      <c r="L31" s="93"/>
      <c r="M31" s="94"/>
      <c r="N31" s="97"/>
    </row>
    <row r="32" spans="2:15" ht="12.75">
      <c r="B32" s="126"/>
      <c r="C32" s="93" t="s">
        <v>197</v>
      </c>
      <c r="D32" s="93"/>
      <c r="E32" s="93"/>
      <c r="F32" s="94">
        <v>20</v>
      </c>
      <c r="G32" s="95" t="s">
        <v>195</v>
      </c>
      <c r="I32" s="97"/>
      <c r="M32" s="122"/>
      <c r="N32" s="97"/>
      <c r="O32" s="97"/>
    </row>
    <row r="33" spans="2:14" ht="12.75">
      <c r="B33" s="127">
        <v>39293</v>
      </c>
      <c r="C33" s="93" t="s">
        <v>198</v>
      </c>
      <c r="D33" s="93"/>
      <c r="E33" s="93"/>
      <c r="F33" s="94">
        <v>9.75</v>
      </c>
      <c r="G33" s="95" t="s">
        <v>199</v>
      </c>
      <c r="I33" s="97"/>
      <c r="M33" s="125"/>
      <c r="N33" s="97"/>
    </row>
    <row r="34" spans="2:15" ht="12.75">
      <c r="B34" s="126">
        <v>39293</v>
      </c>
      <c r="C34" s="93" t="s">
        <v>194</v>
      </c>
      <c r="F34" s="94">
        <v>16.95</v>
      </c>
      <c r="G34" s="97" t="s">
        <v>195</v>
      </c>
      <c r="I34" s="97"/>
      <c r="M34" s="125"/>
      <c r="N34" s="97"/>
      <c r="O34" s="97"/>
    </row>
    <row r="35" spans="2:15" ht="12.75">
      <c r="B35" s="127">
        <v>39315</v>
      </c>
      <c r="C35" s="93" t="s">
        <v>198</v>
      </c>
      <c r="D35" s="93"/>
      <c r="E35" s="93"/>
      <c r="F35" s="94">
        <v>17.2</v>
      </c>
      <c r="G35" s="95" t="s">
        <v>200</v>
      </c>
      <c r="I35" s="97"/>
      <c r="M35" s="125"/>
      <c r="N35" s="97"/>
      <c r="O35" s="97"/>
    </row>
    <row r="36" spans="2:15" ht="12.75">
      <c r="B36" s="127">
        <v>39315</v>
      </c>
      <c r="C36" s="93" t="s">
        <v>198</v>
      </c>
      <c r="D36" s="93"/>
      <c r="E36" s="93"/>
      <c r="F36" s="94">
        <v>7.5</v>
      </c>
      <c r="G36" s="95" t="s">
        <v>199</v>
      </c>
      <c r="I36" s="97"/>
      <c r="M36" s="125"/>
      <c r="N36" s="97"/>
      <c r="O36" s="97"/>
    </row>
    <row r="37" spans="2:15" ht="12.75">
      <c r="B37" s="127">
        <v>39315</v>
      </c>
      <c r="C37" s="93" t="s">
        <v>198</v>
      </c>
      <c r="D37" s="93"/>
      <c r="E37" s="93"/>
      <c r="F37" s="94">
        <v>13</v>
      </c>
      <c r="G37" s="95" t="s">
        <v>201</v>
      </c>
      <c r="I37" s="97"/>
      <c r="K37" s="93"/>
      <c r="L37" s="93"/>
      <c r="M37" s="94"/>
      <c r="N37" s="95"/>
      <c r="O37" s="97"/>
    </row>
    <row r="38" spans="2:15" ht="12.75">
      <c r="B38" s="126"/>
      <c r="C38" s="93" t="s">
        <v>109</v>
      </c>
      <c r="F38" s="94">
        <v>630</v>
      </c>
      <c r="G38" s="97" t="s">
        <v>115</v>
      </c>
      <c r="I38" s="97"/>
      <c r="K38" s="93"/>
      <c r="L38" s="93"/>
      <c r="M38" s="94"/>
      <c r="N38" s="95"/>
      <c r="O38" s="97"/>
    </row>
    <row r="39" spans="2:15" ht="12.75">
      <c r="B39" s="126"/>
      <c r="C39" s="93" t="s">
        <v>109</v>
      </c>
      <c r="F39" s="94">
        <v>530</v>
      </c>
      <c r="G39" s="97" t="s">
        <v>98</v>
      </c>
      <c r="I39" s="97"/>
      <c r="K39" s="93"/>
      <c r="L39" s="93"/>
      <c r="M39" s="94"/>
      <c r="N39" s="95"/>
      <c r="O39" s="97"/>
    </row>
    <row r="40" spans="2:15" ht="12.75">
      <c r="B40" s="126"/>
      <c r="F40" s="122"/>
      <c r="I40" s="97"/>
      <c r="M40" s="94"/>
      <c r="N40" s="130"/>
      <c r="O40" s="97"/>
    </row>
    <row r="41" spans="2:15" ht="12.75">
      <c r="B41" s="126"/>
      <c r="D41" s="169" t="s">
        <v>202</v>
      </c>
      <c r="E41" s="170"/>
      <c r="F41" s="171">
        <f>SUM(F26:F40)</f>
        <v>1377.51</v>
      </c>
      <c r="G41" s="97"/>
      <c r="I41" s="97"/>
      <c r="O41" s="97"/>
    </row>
    <row r="42" spans="2:15" ht="12.75">
      <c r="B42" s="127"/>
      <c r="F42" s="125"/>
      <c r="G42" s="95"/>
      <c r="I42" s="97"/>
      <c r="O42" s="97"/>
    </row>
    <row r="43" spans="2:15" ht="12.75">
      <c r="B43" s="127"/>
      <c r="E43" s="122"/>
      <c r="F43" s="94"/>
      <c r="G43" s="95"/>
      <c r="I43" s="97"/>
      <c r="M43" s="99"/>
      <c r="O43" s="97"/>
    </row>
    <row r="44" spans="2:15" ht="12.75">
      <c r="B44" s="127"/>
      <c r="C44" s="93"/>
      <c r="D44" s="93"/>
      <c r="E44" s="93"/>
      <c r="F44" s="94"/>
      <c r="G44" s="95"/>
      <c r="M44" s="99"/>
      <c r="N44" s="122"/>
      <c r="O44" s="97"/>
    </row>
    <row r="45" spans="2:15" ht="12.75">
      <c r="B45" s="127"/>
      <c r="C45" s="93"/>
      <c r="D45" s="93"/>
      <c r="E45" s="93"/>
      <c r="F45" s="94"/>
      <c r="G45" s="95"/>
      <c r="N45" s="122"/>
      <c r="O45" s="97"/>
    </row>
    <row r="46" spans="2:15" ht="12.75">
      <c r="B46" s="127"/>
      <c r="N46" s="122"/>
      <c r="O46" s="97"/>
    </row>
    <row r="47" spans="2:15" ht="12.75">
      <c r="B47" s="127"/>
      <c r="N47" s="122"/>
      <c r="O47" s="97"/>
    </row>
    <row r="48" spans="2:15" ht="12.75">
      <c r="B48" s="127"/>
      <c r="N48" s="122"/>
      <c r="O48" s="97"/>
    </row>
    <row r="49" spans="2:15" ht="12.75">
      <c r="B49" s="127"/>
      <c r="N49" s="122"/>
      <c r="O49" s="97"/>
    </row>
    <row r="50" spans="2:15" ht="12.75">
      <c r="B50" s="127"/>
      <c r="N50" s="122"/>
      <c r="O50" s="97"/>
    </row>
    <row r="51" spans="2:15" ht="12.75">
      <c r="B51" s="127"/>
      <c r="N51" s="122"/>
      <c r="O51" s="97"/>
    </row>
    <row r="52" spans="2:15" ht="12.75">
      <c r="B52" s="126"/>
      <c r="N52" s="122"/>
      <c r="O52" s="97"/>
    </row>
    <row r="53" spans="2:15" ht="12.75">
      <c r="B53" s="124"/>
      <c r="N53" s="125"/>
      <c r="O53" s="97"/>
    </row>
    <row r="54" spans="14:15" ht="12.75">
      <c r="N54" s="122"/>
      <c r="O54" s="97"/>
    </row>
    <row r="55" spans="14:15" ht="12.75">
      <c r="N55" s="122"/>
      <c r="O55" s="9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46"/>
  <sheetViews>
    <sheetView workbookViewId="0" topLeftCell="A1">
      <selection activeCell="F37" sqref="F37"/>
    </sheetView>
  </sheetViews>
  <sheetFormatPr defaultColWidth="11.421875" defaultRowHeight="12.75"/>
  <cols>
    <col min="1" max="4" width="11.421875" style="57" customWidth="1"/>
    <col min="5" max="6" width="11.8515625" style="57" bestFit="1" customWidth="1"/>
    <col min="7" max="8" width="11.421875" style="57" customWidth="1"/>
    <col min="9" max="9" width="11.8515625" style="57" bestFit="1" customWidth="1"/>
    <col min="10" max="16384" width="11.421875" style="57" customWidth="1"/>
  </cols>
  <sheetData>
    <row r="3" ht="18">
      <c r="C3" s="92" t="s">
        <v>203</v>
      </c>
    </row>
    <row r="7" spans="2:6" ht="12.75">
      <c r="B7" s="61" t="s">
        <v>204</v>
      </c>
      <c r="C7" s="61"/>
      <c r="D7" s="131"/>
      <c r="E7" s="128"/>
      <c r="F7" s="132">
        <v>3640.97</v>
      </c>
    </row>
    <row r="8" spans="4:5" ht="12.75">
      <c r="D8" s="97"/>
      <c r="E8" s="122"/>
    </row>
    <row r="9" spans="4:5" ht="12.75">
      <c r="D9" s="97"/>
      <c r="E9" s="122"/>
    </row>
    <row r="10" spans="2:6" ht="12.75">
      <c r="B10" s="61" t="s">
        <v>205</v>
      </c>
      <c r="C10" s="61"/>
      <c r="D10" s="131"/>
      <c r="E10" s="61"/>
      <c r="F10" s="128">
        <v>5072.08</v>
      </c>
    </row>
    <row r="11" spans="2:6" ht="12.75">
      <c r="B11" s="70"/>
      <c r="C11" s="70"/>
      <c r="D11" s="133"/>
      <c r="E11" s="70"/>
      <c r="F11" s="129"/>
    </row>
    <row r="13" spans="2:6" ht="12.75">
      <c r="B13" s="69" t="s">
        <v>206</v>
      </c>
      <c r="C13" s="69"/>
      <c r="D13" s="134"/>
      <c r="E13" s="69"/>
      <c r="F13" s="82">
        <f>F10-F7</f>
        <v>1431.1100000000001</v>
      </c>
    </row>
    <row r="14" spans="5:9" ht="12.75">
      <c r="E14" s="97"/>
      <c r="I14" s="99"/>
    </row>
    <row r="15" spans="5:9" ht="12.75">
      <c r="E15" s="97"/>
      <c r="I15" s="99"/>
    </row>
    <row r="16" ht="12.75">
      <c r="I16" s="122"/>
    </row>
    <row r="17" spans="4:5" ht="12.75">
      <c r="D17" s="97"/>
      <c r="E17" s="122"/>
    </row>
    <row r="18" spans="2:9" ht="12.75">
      <c r="B18" s="61" t="s">
        <v>207</v>
      </c>
      <c r="C18" s="61"/>
      <c r="D18" s="131"/>
      <c r="E18" s="135"/>
      <c r="F18" s="135">
        <f>SUM(E19:E20)</f>
        <v>9571.31</v>
      </c>
      <c r="I18" s="99"/>
    </row>
    <row r="19" spans="2:6" ht="12.75">
      <c r="B19" s="57" t="s">
        <v>208</v>
      </c>
      <c r="E19" s="57">
        <v>9520.72</v>
      </c>
      <c r="F19" s="136"/>
    </row>
    <row r="20" spans="2:5" ht="12.75">
      <c r="B20" s="57" t="s">
        <v>209</v>
      </c>
      <c r="D20" s="97"/>
      <c r="E20" s="57">
        <v>50.59</v>
      </c>
    </row>
    <row r="21" ht="12.75">
      <c r="F21" s="99"/>
    </row>
    <row r="22" spans="4:5" ht="12.75">
      <c r="D22" s="97"/>
      <c r="E22" s="122"/>
    </row>
    <row r="23" spans="2:9" ht="12.75">
      <c r="B23" s="137" t="s">
        <v>210</v>
      </c>
      <c r="C23" s="137"/>
      <c r="D23" s="134"/>
      <c r="E23" s="128"/>
      <c r="F23" s="138">
        <f>SUM(E24:E25)</f>
        <v>11002.42</v>
      </c>
      <c r="I23" s="99"/>
    </row>
    <row r="24" spans="2:5" ht="12.75">
      <c r="B24" s="57" t="s">
        <v>211</v>
      </c>
      <c r="D24" s="97"/>
      <c r="E24" s="57">
        <v>10982.48</v>
      </c>
    </row>
    <row r="25" spans="2:5" ht="12.75">
      <c r="B25" s="57" t="s">
        <v>212</v>
      </c>
      <c r="D25" s="97"/>
      <c r="E25" s="57">
        <v>19.94</v>
      </c>
    </row>
    <row r="27" spans="2:5" ht="12.75">
      <c r="B27" s="57" t="s">
        <v>213</v>
      </c>
      <c r="E27" s="122">
        <v>0</v>
      </c>
    </row>
    <row r="30" spans="2:6" ht="12.75">
      <c r="B30" s="61" t="s">
        <v>214</v>
      </c>
      <c r="C30" s="61"/>
      <c r="D30" s="61"/>
      <c r="E30" s="61"/>
      <c r="F30" s="132">
        <v>257.2</v>
      </c>
    </row>
    <row r="31" ht="12.75">
      <c r="B31" s="57" t="s">
        <v>215</v>
      </c>
    </row>
    <row r="33" spans="2:6" ht="12.75">
      <c r="B33" s="61" t="s">
        <v>216</v>
      </c>
      <c r="C33" s="61"/>
      <c r="D33" s="61"/>
      <c r="E33" s="61"/>
      <c r="F33" s="128">
        <v>1377.51</v>
      </c>
    </row>
    <row r="34" ht="12.75">
      <c r="B34" s="57" t="s">
        <v>217</v>
      </c>
    </row>
    <row r="39" spans="2:6" ht="12.75">
      <c r="B39" s="70"/>
      <c r="C39" s="70"/>
      <c r="D39" s="70"/>
      <c r="E39" s="70"/>
      <c r="F39" s="70"/>
    </row>
    <row r="40" spans="2:6" ht="12.75">
      <c r="B40" s="70"/>
      <c r="C40" s="70"/>
      <c r="D40" s="133"/>
      <c r="E40" s="136"/>
      <c r="F40" s="136"/>
    </row>
    <row r="41" spans="2:6" ht="12.75">
      <c r="B41" s="70"/>
      <c r="C41" s="70"/>
      <c r="D41" s="70"/>
      <c r="E41" s="70"/>
      <c r="F41" s="129"/>
    </row>
    <row r="42" spans="2:6" ht="12.75">
      <c r="B42" s="70"/>
      <c r="C42" s="70"/>
      <c r="D42" s="70"/>
      <c r="E42" s="70"/>
      <c r="F42" s="70"/>
    </row>
    <row r="43" spans="2:7" ht="12.75">
      <c r="B43" s="70"/>
      <c r="C43" s="70"/>
      <c r="D43" s="70"/>
      <c r="E43" s="70"/>
      <c r="F43" s="70"/>
      <c r="G43" s="57" t="s">
        <v>218</v>
      </c>
    </row>
    <row r="44" spans="2:6" ht="12.75">
      <c r="B44" s="70"/>
      <c r="C44" s="70"/>
      <c r="D44" s="70"/>
      <c r="E44" s="70"/>
      <c r="F44" s="129"/>
    </row>
    <row r="45" spans="2:6" ht="12.75">
      <c r="B45" s="70"/>
      <c r="C45" s="70"/>
      <c r="D45" s="70"/>
      <c r="E45" s="70"/>
      <c r="F45" s="70"/>
    </row>
    <row r="46" spans="2:6" ht="12.75">
      <c r="B46" s="70"/>
      <c r="C46" s="70"/>
      <c r="D46" s="70"/>
      <c r="E46" s="70"/>
      <c r="F46" s="7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5"/>
  <sheetViews>
    <sheetView workbookViewId="0" topLeftCell="A1">
      <selection activeCell="P10" sqref="P10"/>
    </sheetView>
  </sheetViews>
  <sheetFormatPr defaultColWidth="11.421875" defaultRowHeight="12.75"/>
  <cols>
    <col min="1" max="1" width="13.421875" style="1" customWidth="1"/>
    <col min="2" max="2" width="10.7109375" style="43" customWidth="1"/>
    <col min="3" max="3" width="11.421875" style="43" customWidth="1"/>
    <col min="4" max="4" width="19.28125" style="43" customWidth="1"/>
    <col min="5" max="5" width="13.28125" style="43" customWidth="1"/>
    <col min="6" max="6" width="11.7109375" style="43" customWidth="1"/>
    <col min="7" max="8" width="11.421875" style="43" customWidth="1"/>
    <col min="9" max="9" width="16.57421875" style="43" customWidth="1"/>
    <col min="10" max="10" width="8.140625" style="43" customWidth="1"/>
    <col min="11" max="11" width="11.421875" style="43" customWidth="1"/>
    <col min="12" max="16384" width="11.140625" style="0" customWidth="1"/>
  </cols>
  <sheetData>
    <row r="1" ht="25.5" customHeight="1"/>
    <row r="2" ht="15.75">
      <c r="D2" s="12" t="s">
        <v>232</v>
      </c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44" t="s">
        <v>61</v>
      </c>
      <c r="C4" s="4"/>
      <c r="D4" s="45"/>
      <c r="E4" s="45"/>
      <c r="F4" s="4"/>
      <c r="G4" s="4"/>
      <c r="H4" s="4"/>
    </row>
    <row r="5" spans="2:8" ht="15">
      <c r="B5" s="4"/>
      <c r="C5" s="4"/>
      <c r="D5" s="4"/>
      <c r="E5" s="4"/>
      <c r="F5" s="4"/>
      <c r="G5" s="4"/>
      <c r="H5" s="4"/>
    </row>
    <row r="6" spans="2:8" ht="15">
      <c r="B6" s="4" t="s">
        <v>62</v>
      </c>
      <c r="C6" s="4"/>
      <c r="D6" s="4"/>
      <c r="E6" s="4"/>
      <c r="F6" s="4"/>
      <c r="G6" s="4"/>
      <c r="H6" s="4"/>
    </row>
    <row r="7" spans="2:8" ht="15">
      <c r="B7" s="4" t="s">
        <v>63</v>
      </c>
      <c r="C7" s="4"/>
      <c r="D7" s="5"/>
      <c r="E7" s="5"/>
      <c r="F7" s="5">
        <f>SUM(completo!D27)</f>
        <v>5022</v>
      </c>
      <c r="G7" s="4"/>
      <c r="H7" s="4"/>
    </row>
    <row r="8" spans="2:8" ht="15">
      <c r="B8" s="4" t="s">
        <v>64</v>
      </c>
      <c r="C8" s="4"/>
      <c r="D8" s="5"/>
      <c r="E8" s="5">
        <f>completo!D31</f>
        <v>0</v>
      </c>
      <c r="F8" s="5">
        <f>SUM(E7:E8)</f>
        <v>0</v>
      </c>
      <c r="G8" s="4"/>
      <c r="H8" s="4"/>
    </row>
    <row r="9" spans="2:8" ht="15">
      <c r="B9" s="4"/>
      <c r="C9" s="4"/>
      <c r="D9" s="5"/>
      <c r="E9" s="33"/>
      <c r="F9" s="4"/>
      <c r="G9" s="4"/>
      <c r="H9" s="4"/>
    </row>
    <row r="10" spans="2:8" ht="15">
      <c r="B10" s="4" t="s">
        <v>65</v>
      </c>
      <c r="C10" s="4"/>
      <c r="D10" s="5"/>
      <c r="E10" s="33"/>
      <c r="F10" s="4"/>
      <c r="G10" s="4"/>
      <c r="H10" s="4"/>
    </row>
    <row r="11" spans="2:8" ht="15">
      <c r="B11" s="4" t="s">
        <v>66</v>
      </c>
      <c r="C11" s="4"/>
      <c r="D11" s="5"/>
      <c r="E11" s="4"/>
      <c r="F11" s="5">
        <f>completo!D38</f>
        <v>50.08</v>
      </c>
      <c r="G11" s="4"/>
      <c r="H11" s="4"/>
    </row>
    <row r="12" spans="2:8" ht="15">
      <c r="B12" s="4"/>
      <c r="C12" s="4"/>
      <c r="D12" s="5"/>
      <c r="E12" s="5"/>
      <c r="F12" s="5"/>
      <c r="G12" s="4"/>
      <c r="H12" s="4"/>
    </row>
    <row r="13" spans="2:8" ht="15">
      <c r="B13" s="18"/>
      <c r="C13" s="6" t="s">
        <v>67</v>
      </c>
      <c r="D13" s="18"/>
      <c r="E13" s="18"/>
      <c r="F13" s="6">
        <f>F7+F8+F11</f>
        <v>5072.08</v>
      </c>
      <c r="G13" s="4"/>
      <c r="H13" s="4"/>
    </row>
    <row r="14" spans="2:8" ht="15">
      <c r="B14" s="4"/>
      <c r="C14" s="11"/>
      <c r="D14" s="5"/>
      <c r="E14" s="5"/>
      <c r="F14" s="11"/>
      <c r="G14" s="4"/>
      <c r="H14" s="4"/>
    </row>
    <row r="15" spans="2:8" ht="15">
      <c r="B15" s="5" t="s">
        <v>68</v>
      </c>
      <c r="C15" s="4"/>
      <c r="D15" s="5"/>
      <c r="E15" s="5"/>
      <c r="F15" s="11"/>
      <c r="G15" s="4"/>
      <c r="H15" s="46"/>
    </row>
    <row r="16" spans="2:8" ht="15">
      <c r="B16" s="4" t="s">
        <v>69</v>
      </c>
      <c r="C16" s="5"/>
      <c r="D16" s="5"/>
      <c r="E16" s="5">
        <f>SUM(completo!D51)</f>
        <v>3150</v>
      </c>
      <c r="F16" s="4"/>
      <c r="G16" s="4"/>
      <c r="H16" s="47"/>
    </row>
    <row r="17" spans="2:8" ht="15">
      <c r="B17" s="4" t="s">
        <v>70</v>
      </c>
      <c r="C17" s="5"/>
      <c r="D17" s="5"/>
      <c r="E17" s="5">
        <f>completo!D56</f>
        <v>349.15</v>
      </c>
      <c r="F17" s="4"/>
      <c r="G17" s="4"/>
      <c r="H17" s="4"/>
    </row>
    <row r="18" spans="2:8" ht="15">
      <c r="B18" s="4" t="s">
        <v>71</v>
      </c>
      <c r="C18" s="5"/>
      <c r="D18" s="5"/>
      <c r="E18" s="5">
        <f>completo!D61</f>
        <v>0</v>
      </c>
      <c r="F18" s="4"/>
      <c r="G18" s="4"/>
      <c r="H18" s="4"/>
    </row>
    <row r="19" spans="2:8" ht="15">
      <c r="B19" s="10" t="s">
        <v>72</v>
      </c>
      <c r="C19" s="5"/>
      <c r="D19" s="5"/>
      <c r="E19" s="5">
        <f>completo!D69</f>
        <v>0</v>
      </c>
      <c r="F19" s="4"/>
      <c r="G19" s="4"/>
      <c r="H19" s="4"/>
    </row>
    <row r="20" spans="2:8" ht="15">
      <c r="B20" s="10" t="s">
        <v>73</v>
      </c>
      <c r="C20" s="5"/>
      <c r="D20" s="5"/>
      <c r="E20" s="5">
        <v>0</v>
      </c>
      <c r="F20" s="4"/>
      <c r="G20" s="4"/>
      <c r="H20" s="4"/>
    </row>
    <row r="21" spans="2:8" ht="15">
      <c r="B21" s="4" t="s">
        <v>74</v>
      </c>
      <c r="C21" s="5"/>
      <c r="D21" s="5"/>
      <c r="E21" s="5">
        <f>completo!D78</f>
        <v>141.82</v>
      </c>
      <c r="F21" s="4"/>
      <c r="G21" s="4"/>
      <c r="H21" s="4"/>
    </row>
    <row r="22" spans="2:8" ht="15">
      <c r="B22" s="4" t="s">
        <v>75</v>
      </c>
      <c r="C22" s="5"/>
      <c r="D22" s="5"/>
      <c r="E22" s="5">
        <f>completo!D86</f>
        <v>0</v>
      </c>
      <c r="F22" s="4"/>
      <c r="G22" s="4"/>
      <c r="H22" s="4"/>
    </row>
    <row r="23" spans="2:8" ht="15">
      <c r="B23" s="4" t="s">
        <v>76</v>
      </c>
      <c r="C23" s="4"/>
      <c r="D23" s="5"/>
      <c r="E23" s="5">
        <f>completo!D89</f>
        <v>0</v>
      </c>
      <c r="F23" s="4"/>
      <c r="G23" s="4"/>
      <c r="H23" s="4"/>
    </row>
    <row r="24" spans="2:8" ht="15">
      <c r="B24" s="4" t="s">
        <v>77</v>
      </c>
      <c r="C24" s="4"/>
      <c r="D24" s="5"/>
      <c r="E24" s="5">
        <f>completo!D92</f>
        <v>0</v>
      </c>
      <c r="F24" s="4"/>
      <c r="G24" s="4"/>
      <c r="H24" s="4"/>
    </row>
    <row r="25" spans="2:8" ht="15">
      <c r="B25" s="4" t="s">
        <v>78</v>
      </c>
      <c r="C25" s="4"/>
      <c r="D25" s="5"/>
      <c r="E25" s="5">
        <v>0</v>
      </c>
      <c r="F25" s="4"/>
      <c r="G25" s="4"/>
      <c r="H25" s="4"/>
    </row>
    <row r="26" spans="2:8" ht="15">
      <c r="B26" s="4"/>
      <c r="C26" s="4"/>
      <c r="D26" s="5"/>
      <c r="E26" s="5"/>
      <c r="F26" s="4"/>
      <c r="G26" s="4"/>
      <c r="H26" s="4"/>
    </row>
    <row r="27" spans="2:8" ht="15">
      <c r="B27" s="18"/>
      <c r="C27" s="6" t="s">
        <v>79</v>
      </c>
      <c r="D27" s="18"/>
      <c r="E27" s="18"/>
      <c r="F27" s="6">
        <f>E16+E17+E18+E19+E20+E21+E22+E23+E24+E25</f>
        <v>3640.9700000000003</v>
      </c>
      <c r="G27" s="4"/>
      <c r="H27" s="4"/>
    </row>
    <row r="28" spans="2:8" ht="15">
      <c r="B28" s="5"/>
      <c r="C28" s="5"/>
      <c r="D28" s="5"/>
      <c r="E28" s="5"/>
      <c r="F28" s="5"/>
      <c r="G28" s="4"/>
      <c r="H28" s="4"/>
    </row>
    <row r="29" spans="2:8" ht="15">
      <c r="B29" s="8"/>
      <c r="C29" s="8" t="s">
        <v>80</v>
      </c>
      <c r="D29" s="6"/>
      <c r="E29" s="8"/>
      <c r="F29" s="6">
        <f>F13-F27</f>
        <v>1431.1099999999997</v>
      </c>
      <c r="G29" s="4"/>
      <c r="H29" s="4"/>
    </row>
    <row r="30" spans="2:8" ht="15">
      <c r="B30" s="4"/>
      <c r="C30" s="4"/>
      <c r="D30" s="11"/>
      <c r="E30" s="4"/>
      <c r="F30" s="4"/>
      <c r="G30" s="4"/>
      <c r="H30" s="4"/>
    </row>
    <row r="31" spans="2:8" ht="15">
      <c r="B31" s="48"/>
      <c r="C31" s="49"/>
      <c r="D31" s="48"/>
      <c r="E31" s="48"/>
      <c r="F31" s="49"/>
      <c r="G31" s="48"/>
      <c r="H31" s="48"/>
    </row>
    <row r="32" spans="2:8" ht="15">
      <c r="B32" s="4"/>
      <c r="C32" s="11"/>
      <c r="D32" s="4"/>
      <c r="E32" s="4"/>
      <c r="F32" s="11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50" t="s">
        <v>81</v>
      </c>
      <c r="C34" s="4"/>
      <c r="D34" s="51"/>
      <c r="E34" s="51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  <row r="36" spans="2:8" ht="15">
      <c r="B36" s="18" t="s">
        <v>82</v>
      </c>
      <c r="C36" s="18"/>
      <c r="D36" s="18"/>
      <c r="E36" s="18"/>
      <c r="F36" s="162">
        <f>SUM(Balance!F18)</f>
        <v>9571.31</v>
      </c>
      <c r="G36" s="4"/>
      <c r="H36" s="4"/>
    </row>
    <row r="37" spans="2:8" ht="15">
      <c r="B37" s="4"/>
      <c r="C37" s="5"/>
      <c r="D37" s="4"/>
      <c r="E37" s="4"/>
      <c r="F37" s="5"/>
      <c r="G37" s="4"/>
      <c r="H37" s="4"/>
    </row>
    <row r="38" spans="2:8" ht="15">
      <c r="B38" s="10"/>
      <c r="C38" s="4" t="s">
        <v>83</v>
      </c>
      <c r="D38" s="4"/>
      <c r="E38" s="4"/>
      <c r="F38" s="5">
        <f>F29</f>
        <v>1431.1099999999997</v>
      </c>
      <c r="G38" s="4"/>
      <c r="H38" s="4"/>
    </row>
    <row r="39" spans="2:8" ht="15">
      <c r="B39" s="4"/>
      <c r="C39" s="4"/>
      <c r="D39" s="4"/>
      <c r="E39" s="4"/>
      <c r="F39" s="4"/>
      <c r="G39" s="4"/>
      <c r="H39" s="4"/>
    </row>
    <row r="40" spans="2:8" ht="15">
      <c r="B40" s="163" t="s">
        <v>84</v>
      </c>
      <c r="C40" s="163"/>
      <c r="D40" s="163"/>
      <c r="E40" s="163"/>
      <c r="F40" s="66">
        <f>SUM(F36:F38)</f>
        <v>11002.419999999998</v>
      </c>
      <c r="G40" s="4"/>
      <c r="H40" s="4"/>
    </row>
    <row r="41" spans="2:8" ht="15">
      <c r="B41" s="4"/>
      <c r="C41" s="4"/>
      <c r="D41" s="4"/>
      <c r="E41" s="4"/>
      <c r="F41" s="4"/>
      <c r="G41" s="4"/>
      <c r="H41" s="4"/>
    </row>
    <row r="42" spans="2:8" ht="15">
      <c r="B42" s="4"/>
      <c r="C42" s="4"/>
      <c r="D42" s="4"/>
      <c r="E42" s="4"/>
      <c r="F42" s="4"/>
      <c r="G42" s="4"/>
      <c r="H42" s="4"/>
    </row>
    <row r="43" spans="2:8" ht="15">
      <c r="B43" s="50" t="s">
        <v>85</v>
      </c>
      <c r="C43" s="4"/>
      <c r="D43" s="4"/>
      <c r="E43" s="4"/>
      <c r="F43" s="4"/>
      <c r="G43" s="4"/>
      <c r="H43" s="4"/>
    </row>
    <row r="44" spans="2:8" ht="15">
      <c r="B44" s="4"/>
      <c r="C44" s="4"/>
      <c r="D44" s="4"/>
      <c r="E44" s="4"/>
      <c r="F44" s="4"/>
      <c r="G44" s="4"/>
      <c r="H44" s="4"/>
    </row>
    <row r="45" spans="2:8" ht="15">
      <c r="B45" s="18" t="s">
        <v>86</v>
      </c>
      <c r="C45" s="18"/>
      <c r="D45" s="18"/>
      <c r="E45" s="18"/>
      <c r="F45" s="6">
        <f>SUM(completo!K41)</f>
        <v>9942</v>
      </c>
      <c r="G45" s="4"/>
      <c r="H45" s="4"/>
    </row>
    <row r="46" spans="2:8" ht="15">
      <c r="B46" s="4"/>
      <c r="C46" s="5"/>
      <c r="D46" s="4"/>
      <c r="E46" s="4"/>
      <c r="F46" s="5"/>
      <c r="G46" s="4"/>
      <c r="H46" s="4"/>
    </row>
    <row r="47" spans="2:8" ht="15">
      <c r="B47" s="10"/>
      <c r="C47" s="4" t="s">
        <v>87</v>
      </c>
      <c r="D47" s="4"/>
      <c r="E47" s="4"/>
      <c r="F47" s="5">
        <v>392</v>
      </c>
      <c r="G47" s="4"/>
      <c r="H47" s="4"/>
    </row>
    <row r="48" spans="2:8" ht="15">
      <c r="B48" s="10"/>
      <c r="C48" s="4" t="s">
        <v>88</v>
      </c>
      <c r="D48" s="4"/>
      <c r="E48" s="4"/>
      <c r="F48" s="5">
        <v>0</v>
      </c>
      <c r="G48" s="4"/>
      <c r="H48" s="4"/>
    </row>
    <row r="49" spans="2:8" ht="15">
      <c r="B49" s="4"/>
      <c r="C49" s="4"/>
      <c r="D49" s="4"/>
      <c r="E49" s="4"/>
      <c r="F49" s="4"/>
      <c r="G49" s="4"/>
      <c r="H49" s="4"/>
    </row>
    <row r="50" spans="2:8" ht="15">
      <c r="B50" s="163" t="s">
        <v>89</v>
      </c>
      <c r="C50" s="163"/>
      <c r="D50" s="163"/>
      <c r="E50" s="163"/>
      <c r="F50" s="66">
        <f>SUM(F45:F48)</f>
        <v>10334</v>
      </c>
      <c r="G50" s="4"/>
      <c r="H50" s="4"/>
    </row>
    <row r="51" spans="2:8" ht="15">
      <c r="B51" s="4"/>
      <c r="C51" s="4"/>
      <c r="D51" s="4"/>
      <c r="E51" s="4"/>
      <c r="F51" s="4"/>
      <c r="G51" s="4"/>
      <c r="H51" s="4"/>
    </row>
    <row r="52" spans="2:8" ht="15.75" thickBot="1">
      <c r="B52" s="4"/>
      <c r="C52" s="4"/>
      <c r="D52" s="52"/>
      <c r="E52" s="52"/>
      <c r="F52" s="52"/>
      <c r="G52" s="4"/>
      <c r="H52" s="4"/>
    </row>
    <row r="53" spans="2:8" ht="16.5" thickBot="1" thickTop="1">
      <c r="B53" s="4"/>
      <c r="C53" s="166"/>
      <c r="D53" s="164" t="s">
        <v>90</v>
      </c>
      <c r="E53" s="164"/>
      <c r="F53" s="165">
        <f>F40-F50</f>
        <v>668.4199999999983</v>
      </c>
      <c r="G53" s="4"/>
      <c r="H53" s="4"/>
    </row>
    <row r="54" ht="15.75" thickTop="1"/>
    <row r="61" spans="2:6" ht="15">
      <c r="B61" s="61" t="s">
        <v>214</v>
      </c>
      <c r="C61" s="61"/>
      <c r="D61" s="61"/>
      <c r="E61" s="61"/>
      <c r="F61" s="82">
        <v>257.2</v>
      </c>
    </row>
    <row r="62" spans="2:6" ht="15">
      <c r="B62" s="57" t="s">
        <v>215</v>
      </c>
      <c r="C62" s="57"/>
      <c r="D62" s="57"/>
      <c r="E62" s="57"/>
      <c r="F62" s="57"/>
    </row>
    <row r="63" spans="2:6" ht="15">
      <c r="B63" s="57"/>
      <c r="C63" s="57"/>
      <c r="D63" s="57"/>
      <c r="E63" s="57"/>
      <c r="F63" s="57"/>
    </row>
    <row r="64" spans="2:6" ht="15">
      <c r="B64" s="61" t="s">
        <v>216</v>
      </c>
      <c r="C64" s="61"/>
      <c r="D64" s="61"/>
      <c r="E64" s="61"/>
      <c r="F64" s="82">
        <v>1377.51</v>
      </c>
    </row>
    <row r="65" spans="2:6" ht="15">
      <c r="B65" s="57" t="s">
        <v>217</v>
      </c>
      <c r="C65" s="57"/>
      <c r="D65" s="57"/>
      <c r="E65" s="57"/>
      <c r="F65" s="57"/>
    </row>
  </sheetData>
  <printOptions/>
  <pageMargins left="0.5118055555555555" right="0.3541666666666667" top="0.7875" bottom="0.7875" header="0" footer="0"/>
  <pageSetup fitToHeight="1" fitToWidth="1" horizontalDpi="300" verticalDpi="300" orientation="portrait" paperSize="9" scale="93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juan</cp:lastModifiedBy>
  <cp:lastPrinted>2006-06-07T16:51:54Z</cp:lastPrinted>
  <dcterms:created xsi:type="dcterms:W3CDTF">2004-08-20T12:34:18Z</dcterms:created>
  <dcterms:modified xsi:type="dcterms:W3CDTF">2007-11-04T16:03:24Z</dcterms:modified>
  <cp:category/>
  <cp:version/>
  <cp:contentType/>
  <cp:contentStatus/>
  <cp:revision>1</cp:revision>
</cp:coreProperties>
</file>