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1" activeTab="0"/>
  </bookViews>
  <sheets>
    <sheet name="Garbanzo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11" authorId="0">
      <text>
        <r>
          <rPr>
            <sz val="10"/>
            <rFont val="Arial"/>
            <family val="2"/>
          </rPr>
          <t>Sembradora 4.</t>
        </r>
      </text>
    </comment>
    <comment ref="I12" authorId="0">
      <text>
        <r>
          <rPr>
            <sz val="10"/>
            <rFont val="Arial"/>
            <family val="2"/>
          </rPr>
          <t>Sembradora 4.</t>
        </r>
      </text>
    </comment>
    <comment ref="I13" authorId="0">
      <text>
        <r>
          <rPr>
            <sz val="10"/>
            <rFont val="Arial"/>
            <family val="2"/>
          </rPr>
          <t>Sembradora 4.</t>
        </r>
      </text>
    </comment>
  </commentList>
</comments>
</file>

<file path=xl/sharedStrings.xml><?xml version="1.0" encoding="utf-8"?>
<sst xmlns="http://schemas.openxmlformats.org/spreadsheetml/2006/main" count="129" uniqueCount="46">
  <si>
    <t>Labores garbanzo 13-14.</t>
  </si>
  <si>
    <t>Paraje.</t>
  </si>
  <si>
    <t>Cultivo.</t>
  </si>
  <si>
    <t>Variedad.</t>
  </si>
  <si>
    <t>Pol.</t>
  </si>
  <si>
    <t>Parc.</t>
  </si>
  <si>
    <t>Sup.</t>
  </si>
  <si>
    <t>Fecha.</t>
  </si>
  <si>
    <t>Labor.</t>
  </si>
  <si>
    <t>Apero.</t>
  </si>
  <si>
    <t>Horas.</t>
  </si>
  <si>
    <t>Oil.</t>
  </si>
  <si>
    <t>PVP</t>
  </si>
  <si>
    <t>€/Oil</t>
  </si>
  <si>
    <t>Amort.</t>
  </si>
  <si>
    <t>KG.</t>
  </si>
  <si>
    <t>€/sim.</t>
  </si>
  <si>
    <t>Dosis.</t>
  </si>
  <si>
    <t>Costo.</t>
  </si>
  <si>
    <t>Barranquera.</t>
  </si>
  <si>
    <t>Garbanzo.</t>
  </si>
  <si>
    <t>Pedrosillano.</t>
  </si>
  <si>
    <t>Alzado.</t>
  </si>
  <si>
    <t>Chissel.</t>
  </si>
  <si>
    <t>Periquillo.</t>
  </si>
  <si>
    <t>Prado de la Malena.</t>
  </si>
  <si>
    <t>Binado.</t>
  </si>
  <si>
    <t>Siembra.</t>
  </si>
  <si>
    <t>Sembradora.</t>
  </si>
  <si>
    <t>Rular.</t>
  </si>
  <si>
    <t>Rulo.</t>
  </si>
  <si>
    <t>Cosecha.</t>
  </si>
  <si>
    <t>Cosechadora.</t>
  </si>
  <si>
    <t>Resultado.</t>
  </si>
  <si>
    <t>Parcela.</t>
  </si>
  <si>
    <t>Limpio.</t>
  </si>
  <si>
    <t>Kg.Ha.</t>
  </si>
  <si>
    <t>P.V.P.</t>
  </si>
  <si>
    <t>Prod.</t>
  </si>
  <si>
    <t>Gastos.</t>
  </si>
  <si>
    <t>S.S.</t>
  </si>
  <si>
    <t>Renta.</t>
  </si>
  <si>
    <t>Limpia.</t>
  </si>
  <si>
    <t>Asignación.</t>
  </si>
  <si>
    <t>Coste.</t>
  </si>
  <si>
    <t>Total.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</si>
</sst>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DD/MMM"/>
    <numFmt numFmtId="168" formatCode="#,##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 horizontal="left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left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  <xf numFmtId="164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/>
    </xf>
    <xf numFmtId="164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164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 horizontal="left"/>
    </xf>
    <xf numFmtId="166" fontId="2" fillId="0" borderId="4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164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5" fontId="0" fillId="0" borderId="4" xfId="0" applyNumberFormat="1" applyBorder="1" applyAlignment="1">
      <alignment horizontal="right"/>
    </xf>
    <xf numFmtId="168" fontId="0" fillId="0" borderId="4" xfId="0" applyNumberFormat="1" applyBorder="1" applyAlignment="1">
      <alignment/>
    </xf>
    <xf numFmtId="165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90" zoomScaleNormal="90" workbookViewId="0" topLeftCell="A1">
      <selection activeCell="G1" sqref="G1"/>
    </sheetView>
  </sheetViews>
  <sheetFormatPr defaultColWidth="10.28125" defaultRowHeight="12.75"/>
  <cols>
    <col min="1" max="1" width="18.00390625" style="0" customWidth="1"/>
    <col min="2" max="2" width="9.8515625" style="0" customWidth="1"/>
    <col min="3" max="3" width="12.00390625" style="1" customWidth="1"/>
    <col min="4" max="4" width="8.57421875" style="0" customWidth="1"/>
    <col min="5" max="5" width="7.57421875" style="0" customWidth="1"/>
    <col min="6" max="6" width="8.57421875" style="0" customWidth="1"/>
    <col min="7" max="7" width="8.57421875" style="1" customWidth="1"/>
    <col min="8" max="8" width="9.140625" style="1" customWidth="1"/>
    <col min="9" max="9" width="13.57421875" style="1" customWidth="1"/>
    <col min="10" max="10" width="8.57421875" style="0" customWidth="1"/>
    <col min="11" max="11" width="12.00390625" style="0" customWidth="1"/>
    <col min="12" max="12" width="12.00390625" style="2" customWidth="1"/>
    <col min="13" max="13" width="8.57421875" style="0" customWidth="1"/>
    <col min="14" max="14" width="11.00390625" style="0" customWidth="1"/>
    <col min="15" max="15" width="6.421875" style="0" customWidth="1"/>
    <col min="16" max="16" width="6.7109375" style="0" customWidth="1"/>
    <col min="17" max="17" width="6.8515625" style="0" customWidth="1"/>
    <col min="18" max="18" width="7.00390625" style="0" customWidth="1"/>
    <col min="19" max="19" width="8.57421875" style="0" customWidth="1"/>
    <col min="20" max="16384" width="9.7109375" style="0" customWidth="1"/>
  </cols>
  <sheetData>
    <row r="1" spans="1:11" ht="14.25">
      <c r="A1" s="3" t="s">
        <v>0</v>
      </c>
      <c r="B1" s="4"/>
      <c r="C1" s="4"/>
      <c r="G1" s="2"/>
      <c r="H1" s="2"/>
      <c r="I1" s="2"/>
      <c r="J1" s="2"/>
      <c r="K1" s="2"/>
    </row>
    <row r="2" spans="1:19" ht="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8" t="s">
        <v>13</v>
      </c>
      <c r="N2" s="9" t="s">
        <v>14</v>
      </c>
      <c r="O2" s="10" t="s">
        <v>15</v>
      </c>
      <c r="P2" s="9" t="s">
        <v>12</v>
      </c>
      <c r="Q2" s="8" t="s">
        <v>16</v>
      </c>
      <c r="R2" s="8" t="s">
        <v>17</v>
      </c>
      <c r="S2" s="9" t="s">
        <v>18</v>
      </c>
    </row>
    <row r="3" spans="1:19" ht="12">
      <c r="A3" s="11" t="s">
        <v>19</v>
      </c>
      <c r="B3" s="11" t="s">
        <v>20</v>
      </c>
      <c r="C3" s="11" t="s">
        <v>21</v>
      </c>
      <c r="D3" s="11">
        <v>502</v>
      </c>
      <c r="E3" s="11">
        <v>215</v>
      </c>
      <c r="F3" s="12">
        <v>6.19</v>
      </c>
      <c r="G3" s="13">
        <v>41698</v>
      </c>
      <c r="H3" s="11" t="s">
        <v>22</v>
      </c>
      <c r="I3" s="11" t="s">
        <v>23</v>
      </c>
      <c r="J3" s="11">
        <v>1.5</v>
      </c>
      <c r="K3" s="14">
        <f>+(J3*13)</f>
        <v>19.5</v>
      </c>
      <c r="L3" s="14">
        <v>0.93</v>
      </c>
      <c r="M3" s="15">
        <f>+(K3*L3)</f>
        <v>18.135</v>
      </c>
      <c r="N3" s="15">
        <f>+(J3*11.26)</f>
        <v>16.89</v>
      </c>
      <c r="O3" s="16"/>
      <c r="P3" s="17"/>
      <c r="Q3" s="16">
        <f>+(O3*P3)</f>
        <v>0</v>
      </c>
      <c r="R3" s="17">
        <f>+(O3/F3)</f>
        <v>0</v>
      </c>
      <c r="S3" s="17">
        <f>+(M3+N3+Q3)</f>
        <v>35.025000000000006</v>
      </c>
    </row>
    <row r="4" spans="1:19" ht="12">
      <c r="A4" s="11" t="s">
        <v>24</v>
      </c>
      <c r="B4" s="11" t="s">
        <v>20</v>
      </c>
      <c r="C4" s="11" t="s">
        <v>21</v>
      </c>
      <c r="D4" s="11">
        <v>503</v>
      </c>
      <c r="E4" s="11">
        <v>37</v>
      </c>
      <c r="F4" s="12">
        <v>1.01</v>
      </c>
      <c r="G4" s="13">
        <v>41703</v>
      </c>
      <c r="H4" s="11" t="s">
        <v>22</v>
      </c>
      <c r="I4" s="11" t="s">
        <v>23</v>
      </c>
      <c r="J4" s="11">
        <v>0.5</v>
      </c>
      <c r="K4" s="14">
        <f>+(J4*13)</f>
        <v>6.5</v>
      </c>
      <c r="L4" s="14">
        <v>0.93</v>
      </c>
      <c r="M4" s="15">
        <f>+(K4*L4)</f>
        <v>6.045</v>
      </c>
      <c r="N4" s="15">
        <f>+(J4*11.26)</f>
        <v>5.63</v>
      </c>
      <c r="O4" s="16"/>
      <c r="P4" s="17"/>
      <c r="Q4" s="16">
        <f>+(O4*P4)</f>
        <v>0</v>
      </c>
      <c r="R4" s="17">
        <f>+(O4/F4)</f>
        <v>0</v>
      </c>
      <c r="S4" s="17">
        <f>+(M4+N4+Q4)</f>
        <v>11.675</v>
      </c>
    </row>
    <row r="5" spans="1:19" ht="12">
      <c r="A5" s="11" t="s">
        <v>25</v>
      </c>
      <c r="B5" s="11" t="s">
        <v>20</v>
      </c>
      <c r="C5" s="11" t="s">
        <v>21</v>
      </c>
      <c r="D5" s="11">
        <v>502</v>
      </c>
      <c r="E5" s="11">
        <v>45</v>
      </c>
      <c r="F5" s="12">
        <v>1.24</v>
      </c>
      <c r="G5" s="13">
        <v>41703</v>
      </c>
      <c r="H5" s="11" t="s">
        <v>22</v>
      </c>
      <c r="I5" s="11" t="s">
        <v>23</v>
      </c>
      <c r="J5" s="11">
        <v>1</v>
      </c>
      <c r="K5" s="14">
        <f>+(J5*13)</f>
        <v>13</v>
      </c>
      <c r="L5" s="14">
        <v>0.93</v>
      </c>
      <c r="M5" s="15">
        <f>+(K5*L5)</f>
        <v>12.09</v>
      </c>
      <c r="N5" s="15">
        <f>+(J5*11.26)</f>
        <v>11.26</v>
      </c>
      <c r="O5" s="16"/>
      <c r="P5" s="17"/>
      <c r="Q5" s="16">
        <f>+(O5*P5)</f>
        <v>0</v>
      </c>
      <c r="R5" s="17">
        <f>+(O5/F5)</f>
        <v>0</v>
      </c>
      <c r="S5" s="17">
        <f>+(M5+N5+Q5)</f>
        <v>23.35</v>
      </c>
    </row>
    <row r="6" spans="1:19" ht="12">
      <c r="A6" s="11" t="s">
        <v>19</v>
      </c>
      <c r="B6" s="11" t="s">
        <v>20</v>
      </c>
      <c r="C6" s="11" t="s">
        <v>21</v>
      </c>
      <c r="D6" s="11">
        <v>502</v>
      </c>
      <c r="E6" s="11">
        <v>215</v>
      </c>
      <c r="F6" s="12">
        <v>6.19</v>
      </c>
      <c r="G6" s="13">
        <v>41703</v>
      </c>
      <c r="H6" s="11" t="s">
        <v>22</v>
      </c>
      <c r="I6" s="11" t="s">
        <v>23</v>
      </c>
      <c r="J6" s="11">
        <v>3</v>
      </c>
      <c r="K6" s="14">
        <f>+(J6*13)</f>
        <v>39</v>
      </c>
      <c r="L6" s="14">
        <v>0.93</v>
      </c>
      <c r="M6" s="15">
        <f>+(K6*L6)</f>
        <v>36.27</v>
      </c>
      <c r="N6" s="15">
        <f>+(J6*11.26)</f>
        <v>33.78</v>
      </c>
      <c r="O6" s="16"/>
      <c r="P6" s="17"/>
      <c r="Q6" s="16">
        <f>+(O6*P6)</f>
        <v>0</v>
      </c>
      <c r="R6" s="17">
        <f>+(O6/F6)</f>
        <v>0</v>
      </c>
      <c r="S6" s="17">
        <f>+(M6+N6+Q6)</f>
        <v>70.05000000000001</v>
      </c>
    </row>
    <row r="7" spans="1:19" ht="12.75">
      <c r="A7" s="11" t="s">
        <v>24</v>
      </c>
      <c r="B7" s="11" t="s">
        <v>20</v>
      </c>
      <c r="C7" s="11" t="s">
        <v>21</v>
      </c>
      <c r="D7" s="11">
        <v>503</v>
      </c>
      <c r="E7" s="11">
        <v>37</v>
      </c>
      <c r="F7" s="12">
        <v>1.01</v>
      </c>
      <c r="G7" s="13">
        <v>41708</v>
      </c>
      <c r="H7" s="11" t="s">
        <v>26</v>
      </c>
      <c r="I7" s="11" t="s">
        <v>23</v>
      </c>
      <c r="J7" s="11">
        <v>0.5</v>
      </c>
      <c r="K7" s="14">
        <f>+(J7*13)</f>
        <v>6.5</v>
      </c>
      <c r="L7" s="14">
        <v>0.93</v>
      </c>
      <c r="M7" s="15">
        <f>+(K7*L7)</f>
        <v>6.045</v>
      </c>
      <c r="N7" s="15">
        <f>+(J7*11.26)</f>
        <v>5.63</v>
      </c>
      <c r="O7" s="16"/>
      <c r="P7" s="17"/>
      <c r="Q7" s="16">
        <f>+(O7*P7)</f>
        <v>0</v>
      </c>
      <c r="R7" s="17">
        <f>+(O7/F7)</f>
        <v>0</v>
      </c>
      <c r="S7" s="17">
        <f>+(M7+N7+Q7)</f>
        <v>11.675</v>
      </c>
    </row>
    <row r="8" spans="1:19" ht="12.75">
      <c r="A8" s="11" t="s">
        <v>25</v>
      </c>
      <c r="B8" s="11" t="s">
        <v>20</v>
      </c>
      <c r="C8" s="11" t="s">
        <v>21</v>
      </c>
      <c r="D8" s="11">
        <v>502</v>
      </c>
      <c r="E8" s="11">
        <v>45</v>
      </c>
      <c r="F8" s="12">
        <v>1.24</v>
      </c>
      <c r="G8" s="13">
        <v>41708</v>
      </c>
      <c r="H8" s="11" t="s">
        <v>26</v>
      </c>
      <c r="I8" s="11" t="s">
        <v>23</v>
      </c>
      <c r="J8" s="11">
        <v>1</v>
      </c>
      <c r="K8" s="14">
        <f>+(J8*13)</f>
        <v>13</v>
      </c>
      <c r="L8" s="14">
        <v>0.93</v>
      </c>
      <c r="M8" s="15">
        <f>+(K8*L8)</f>
        <v>12.09</v>
      </c>
      <c r="N8" s="15">
        <f>+(J8*11.26)</f>
        <v>11.26</v>
      </c>
      <c r="O8" s="16"/>
      <c r="P8" s="17"/>
      <c r="Q8" s="16">
        <f>+(O8*P8)</f>
        <v>0</v>
      </c>
      <c r="R8" s="17">
        <f>+(O8/F8)</f>
        <v>0</v>
      </c>
      <c r="S8" s="17">
        <f>+(M8+N8+Q8)</f>
        <v>23.35</v>
      </c>
    </row>
    <row r="9" spans="1:19" ht="12.75">
      <c r="A9" s="11" t="s">
        <v>19</v>
      </c>
      <c r="B9" s="11" t="s">
        <v>20</v>
      </c>
      <c r="C9" s="11" t="s">
        <v>21</v>
      </c>
      <c r="D9" s="11">
        <v>502</v>
      </c>
      <c r="E9" s="11">
        <v>215</v>
      </c>
      <c r="F9" s="12">
        <v>6.19</v>
      </c>
      <c r="G9" s="13">
        <v>41708</v>
      </c>
      <c r="H9" s="11" t="s">
        <v>26</v>
      </c>
      <c r="I9" s="11" t="s">
        <v>23</v>
      </c>
      <c r="J9" s="11">
        <v>1.5</v>
      </c>
      <c r="K9" s="14">
        <f>+(J9*13)</f>
        <v>19.5</v>
      </c>
      <c r="L9" s="14">
        <v>0.93</v>
      </c>
      <c r="M9" s="15">
        <f>+(K9*L9)</f>
        <v>18.135</v>
      </c>
      <c r="N9" s="15">
        <f>+(J9*11.26)</f>
        <v>16.89</v>
      </c>
      <c r="O9" s="16"/>
      <c r="P9" s="17"/>
      <c r="Q9" s="16">
        <f>+(O9*P9)</f>
        <v>0</v>
      </c>
      <c r="R9" s="17">
        <f>+(O9/F9)</f>
        <v>0</v>
      </c>
      <c r="S9" s="17">
        <f>+(M9+N9+Q9)</f>
        <v>35.025000000000006</v>
      </c>
    </row>
    <row r="10" spans="1:19" ht="12.75">
      <c r="A10" s="11" t="s">
        <v>19</v>
      </c>
      <c r="B10" s="11" t="s">
        <v>20</v>
      </c>
      <c r="C10" s="11" t="s">
        <v>21</v>
      </c>
      <c r="D10" s="11">
        <v>502</v>
      </c>
      <c r="E10" s="11">
        <v>215</v>
      </c>
      <c r="F10" s="12">
        <v>6.19</v>
      </c>
      <c r="G10" s="13">
        <v>41709</v>
      </c>
      <c r="H10" s="11" t="s">
        <v>26</v>
      </c>
      <c r="I10" s="11" t="s">
        <v>23</v>
      </c>
      <c r="J10" s="11">
        <v>2.75</v>
      </c>
      <c r="K10" s="14">
        <f>+(J10*13)</f>
        <v>35.75</v>
      </c>
      <c r="L10" s="14">
        <v>0.93</v>
      </c>
      <c r="M10" s="15">
        <f>+(K10*L10)</f>
        <v>33.2475</v>
      </c>
      <c r="N10" s="15">
        <f>+(J10*11.26)</f>
        <v>30.965</v>
      </c>
      <c r="O10" s="16"/>
      <c r="P10" s="17"/>
      <c r="Q10" s="16">
        <f>+(O10*P10)</f>
        <v>0</v>
      </c>
      <c r="R10" s="17">
        <f>+(O10/F10)</f>
        <v>0</v>
      </c>
      <c r="S10" s="17">
        <f>+(M10+N10+Q10)</f>
        <v>64.2125</v>
      </c>
    </row>
    <row r="11" spans="1:19" ht="12">
      <c r="A11" s="11" t="s">
        <v>25</v>
      </c>
      <c r="B11" s="11" t="s">
        <v>20</v>
      </c>
      <c r="C11" s="11" t="s">
        <v>21</v>
      </c>
      <c r="D11" s="11">
        <v>502</v>
      </c>
      <c r="E11" s="11">
        <v>45</v>
      </c>
      <c r="F11" s="12">
        <v>1.24</v>
      </c>
      <c r="G11" s="13">
        <v>41712</v>
      </c>
      <c r="H11" s="11" t="s">
        <v>27</v>
      </c>
      <c r="I11" s="11" t="s">
        <v>28</v>
      </c>
      <c r="J11" s="11">
        <v>1</v>
      </c>
      <c r="K11" s="14">
        <f>+(J11*13)</f>
        <v>13</v>
      </c>
      <c r="L11" s="14">
        <v>0.93</v>
      </c>
      <c r="M11" s="15">
        <f>+(K11*L11)</f>
        <v>12.09</v>
      </c>
      <c r="N11" s="15">
        <f>+(J11*11.26)</f>
        <v>11.26</v>
      </c>
      <c r="O11" s="16">
        <v>190</v>
      </c>
      <c r="P11" s="17">
        <v>1</v>
      </c>
      <c r="Q11" s="16">
        <f>+(O11*P11)</f>
        <v>190</v>
      </c>
      <c r="R11" s="17">
        <f>+(O11/F11)</f>
        <v>153.2258064516129</v>
      </c>
      <c r="S11" s="17">
        <f>+(M11+N11+Q11)</f>
        <v>213.35</v>
      </c>
    </row>
    <row r="12" spans="1:19" ht="12">
      <c r="A12" s="11" t="s">
        <v>24</v>
      </c>
      <c r="B12" s="11" t="s">
        <v>20</v>
      </c>
      <c r="C12" s="11" t="s">
        <v>21</v>
      </c>
      <c r="D12" s="11">
        <v>503</v>
      </c>
      <c r="E12" s="11">
        <v>37</v>
      </c>
      <c r="F12" s="12">
        <v>1.01</v>
      </c>
      <c r="G12" s="13">
        <v>41712</v>
      </c>
      <c r="H12" s="11" t="s">
        <v>27</v>
      </c>
      <c r="I12" s="11" t="s">
        <v>28</v>
      </c>
      <c r="J12" s="11">
        <v>0.5</v>
      </c>
      <c r="K12" s="14">
        <f>+(J12*13)</f>
        <v>6.5</v>
      </c>
      <c r="L12" s="14">
        <v>0.93</v>
      </c>
      <c r="M12" s="15">
        <f>+(K12*L12)</f>
        <v>6.045</v>
      </c>
      <c r="N12" s="15">
        <f>+(J12*11.26)</f>
        <v>5.63</v>
      </c>
      <c r="O12" s="16">
        <v>140</v>
      </c>
      <c r="P12" s="17">
        <v>1</v>
      </c>
      <c r="Q12" s="16">
        <f>+(O12*P12)</f>
        <v>140</v>
      </c>
      <c r="R12" s="17">
        <f>+(O12/F12)</f>
        <v>138.6138613861386</v>
      </c>
      <c r="S12" s="17">
        <f>+(M12+N12+Q12)</f>
        <v>151.675</v>
      </c>
    </row>
    <row r="13" spans="1:19" ht="12">
      <c r="A13" s="11" t="s">
        <v>19</v>
      </c>
      <c r="B13" s="11" t="s">
        <v>20</v>
      </c>
      <c r="C13" s="11" t="s">
        <v>21</v>
      </c>
      <c r="D13" s="11">
        <v>502</v>
      </c>
      <c r="E13" s="11">
        <v>215</v>
      </c>
      <c r="F13" s="12">
        <v>6.19</v>
      </c>
      <c r="G13" s="13">
        <v>41712</v>
      </c>
      <c r="H13" s="11" t="s">
        <v>27</v>
      </c>
      <c r="I13" s="11" t="s">
        <v>28</v>
      </c>
      <c r="J13" s="11">
        <v>3.75</v>
      </c>
      <c r="K13" s="14">
        <f>+(J13*13)</f>
        <v>48.75</v>
      </c>
      <c r="L13" s="14">
        <v>0.93</v>
      </c>
      <c r="M13" s="15">
        <f>+(K13*L13)</f>
        <v>45.337500000000006</v>
      </c>
      <c r="N13" s="15">
        <f>+(J13*11.26)</f>
        <v>42.225</v>
      </c>
      <c r="O13" s="16">
        <v>870</v>
      </c>
      <c r="P13" s="17">
        <v>1</v>
      </c>
      <c r="Q13" s="16">
        <f>+(O13*P13)</f>
        <v>870</v>
      </c>
      <c r="R13" s="17">
        <f>+(O13/F13)</f>
        <v>140.5492730210016</v>
      </c>
      <c r="S13" s="17">
        <f>+(M13+N13+Q13)</f>
        <v>957.5625</v>
      </c>
    </row>
    <row r="14" spans="1:19" ht="12">
      <c r="A14" s="11" t="s">
        <v>19</v>
      </c>
      <c r="B14" s="11" t="s">
        <v>20</v>
      </c>
      <c r="C14" s="11" t="s">
        <v>21</v>
      </c>
      <c r="D14" s="11">
        <v>502</v>
      </c>
      <c r="E14" s="11">
        <v>215</v>
      </c>
      <c r="F14" s="12">
        <v>6.19</v>
      </c>
      <c r="G14" s="13">
        <v>41713</v>
      </c>
      <c r="H14" s="11" t="s">
        <v>29</v>
      </c>
      <c r="I14" s="11" t="s">
        <v>30</v>
      </c>
      <c r="J14" s="11">
        <v>2.5</v>
      </c>
      <c r="K14" s="14">
        <f>+(J14*7)</f>
        <v>17.5</v>
      </c>
      <c r="L14" s="14">
        <v>0.93</v>
      </c>
      <c r="M14" s="15">
        <f>+(K14*L14)</f>
        <v>16.275000000000002</v>
      </c>
      <c r="N14" s="15">
        <f>+(J14*11.26)</f>
        <v>28.15</v>
      </c>
      <c r="O14" s="16"/>
      <c r="P14" s="17"/>
      <c r="Q14" s="16"/>
      <c r="R14" s="17"/>
      <c r="S14" s="17">
        <f>+(M14+N14+Q14)</f>
        <v>44.425</v>
      </c>
    </row>
    <row r="15" spans="1:19" ht="12">
      <c r="A15" s="11" t="s">
        <v>25</v>
      </c>
      <c r="B15" s="11" t="s">
        <v>20</v>
      </c>
      <c r="C15" s="11" t="s">
        <v>21</v>
      </c>
      <c r="D15">
        <v>502</v>
      </c>
      <c r="E15" s="11">
        <v>45</v>
      </c>
      <c r="F15" s="12">
        <v>1.24</v>
      </c>
      <c r="G15" s="13">
        <v>41713</v>
      </c>
      <c r="H15" s="11" t="s">
        <v>29</v>
      </c>
      <c r="I15" s="11" t="s">
        <v>30</v>
      </c>
      <c r="J15" s="11">
        <v>0.5</v>
      </c>
      <c r="K15" s="14">
        <f>+(J15*7)</f>
        <v>3.5</v>
      </c>
      <c r="L15" s="14">
        <v>0.93</v>
      </c>
      <c r="M15" s="15">
        <f>+(K15*L15)</f>
        <v>3.2550000000000003</v>
      </c>
      <c r="N15" s="15">
        <f>+(J15*11.26)</f>
        <v>5.63</v>
      </c>
      <c r="O15" s="16"/>
      <c r="P15" s="17"/>
      <c r="Q15" s="16"/>
      <c r="R15" s="17"/>
      <c r="S15" s="17">
        <f>+(M15+N15+Q15)</f>
        <v>8.885</v>
      </c>
    </row>
    <row r="16" spans="1:19" ht="12">
      <c r="A16" s="11" t="s">
        <v>24</v>
      </c>
      <c r="B16" s="11" t="s">
        <v>20</v>
      </c>
      <c r="C16" s="11" t="s">
        <v>21</v>
      </c>
      <c r="D16" s="11">
        <v>503</v>
      </c>
      <c r="E16" s="11">
        <v>37</v>
      </c>
      <c r="F16" s="12">
        <v>1.01</v>
      </c>
      <c r="G16" s="13">
        <v>41713</v>
      </c>
      <c r="H16" s="11" t="s">
        <v>29</v>
      </c>
      <c r="I16" s="11" t="s">
        <v>30</v>
      </c>
      <c r="J16" s="11">
        <v>0.25</v>
      </c>
      <c r="K16" s="14">
        <f>+(J16*7)</f>
        <v>1.75</v>
      </c>
      <c r="L16" s="14">
        <v>0.93</v>
      </c>
      <c r="M16" s="15">
        <f>+(K16*L16)</f>
        <v>1.6275000000000002</v>
      </c>
      <c r="N16" s="15">
        <f>+(J16*11.26)</f>
        <v>2.815</v>
      </c>
      <c r="O16" s="16"/>
      <c r="P16" s="17"/>
      <c r="Q16" s="16"/>
      <c r="R16" s="17"/>
      <c r="S16" s="17">
        <f>+(M16+N16+Q16)</f>
        <v>4.4425</v>
      </c>
    </row>
    <row r="17" spans="1:19" ht="12">
      <c r="A17" s="11" t="s">
        <v>25</v>
      </c>
      <c r="B17" s="11" t="s">
        <v>20</v>
      </c>
      <c r="C17" s="11" t="s">
        <v>21</v>
      </c>
      <c r="D17" s="11">
        <v>502</v>
      </c>
      <c r="E17" s="18">
        <v>45</v>
      </c>
      <c r="F17" s="12">
        <v>1.24</v>
      </c>
      <c r="G17" s="13">
        <v>41848</v>
      </c>
      <c r="H17" s="11" t="s">
        <v>31</v>
      </c>
      <c r="I17" s="11" t="s">
        <v>32</v>
      </c>
      <c r="J17" s="11">
        <v>2</v>
      </c>
      <c r="K17" s="14"/>
      <c r="L17" s="14"/>
      <c r="M17" s="15"/>
      <c r="N17" s="15"/>
      <c r="O17" s="17"/>
      <c r="P17" s="17">
        <v>20</v>
      </c>
      <c r="Q17" s="16"/>
      <c r="R17" s="17"/>
      <c r="S17" s="17">
        <f>+(J17*P17)</f>
        <v>40</v>
      </c>
    </row>
    <row r="18" spans="1:19" ht="12">
      <c r="A18" s="11" t="s">
        <v>24</v>
      </c>
      <c r="B18" s="11" t="s">
        <v>20</v>
      </c>
      <c r="C18" s="11" t="s">
        <v>21</v>
      </c>
      <c r="D18" s="11">
        <v>503</v>
      </c>
      <c r="E18" s="18">
        <v>37</v>
      </c>
      <c r="F18" s="12">
        <v>1.01</v>
      </c>
      <c r="G18" s="13">
        <v>41848</v>
      </c>
      <c r="H18" s="11" t="s">
        <v>31</v>
      </c>
      <c r="I18" s="11" t="s">
        <v>32</v>
      </c>
      <c r="J18" s="11">
        <v>1.25</v>
      </c>
      <c r="K18" s="14"/>
      <c r="L18" s="14"/>
      <c r="M18" s="15"/>
      <c r="N18" s="15"/>
      <c r="O18" s="17"/>
      <c r="P18" s="17">
        <v>20</v>
      </c>
      <c r="Q18" s="16"/>
      <c r="R18" s="17"/>
      <c r="S18" s="17">
        <f>+(J18*P18)</f>
        <v>25</v>
      </c>
    </row>
    <row r="19" spans="1:19" ht="12">
      <c r="A19" s="11" t="s">
        <v>19</v>
      </c>
      <c r="B19" s="11" t="s">
        <v>20</v>
      </c>
      <c r="C19" s="11" t="s">
        <v>21</v>
      </c>
      <c r="D19" s="11">
        <v>502</v>
      </c>
      <c r="E19" s="18">
        <v>215</v>
      </c>
      <c r="F19" s="12">
        <v>6.19</v>
      </c>
      <c r="G19" s="13">
        <v>41851</v>
      </c>
      <c r="H19" s="11" t="s">
        <v>31</v>
      </c>
      <c r="I19" s="11" t="s">
        <v>32</v>
      </c>
      <c r="J19" s="11">
        <v>4.5</v>
      </c>
      <c r="K19" s="14"/>
      <c r="L19" s="14"/>
      <c r="M19" s="15"/>
      <c r="N19" s="15"/>
      <c r="O19" s="17"/>
      <c r="P19" s="17">
        <v>20</v>
      </c>
      <c r="Q19" s="16"/>
      <c r="R19" s="17"/>
      <c r="S19" s="17">
        <f>+(J19*P19)</f>
        <v>90</v>
      </c>
    </row>
    <row r="20" spans="1:19" ht="12">
      <c r="A20" s="11" t="s">
        <v>19</v>
      </c>
      <c r="B20" s="11" t="s">
        <v>20</v>
      </c>
      <c r="C20" s="11" t="s">
        <v>21</v>
      </c>
      <c r="D20" s="11">
        <v>502</v>
      </c>
      <c r="E20" s="18">
        <v>215</v>
      </c>
      <c r="F20" s="12">
        <v>6.19</v>
      </c>
      <c r="G20" s="13">
        <v>41852</v>
      </c>
      <c r="H20" s="11" t="s">
        <v>31</v>
      </c>
      <c r="I20" s="11" t="s">
        <v>32</v>
      </c>
      <c r="J20" s="11">
        <v>2.5</v>
      </c>
      <c r="K20" s="14"/>
      <c r="L20" s="14"/>
      <c r="M20" s="15"/>
      <c r="N20" s="15"/>
      <c r="O20" s="17"/>
      <c r="P20" s="17">
        <v>20</v>
      </c>
      <c r="Q20" s="16"/>
      <c r="R20" s="17"/>
      <c r="S20" s="17">
        <f>+(J20*P20)</f>
        <v>50</v>
      </c>
    </row>
    <row r="21" spans="3:19" ht="12">
      <c r="C21"/>
      <c r="F21" s="19"/>
      <c r="G21" s="20"/>
      <c r="H21"/>
      <c r="I21"/>
      <c r="J21" s="21">
        <f>SUM(J3:J20)</f>
        <v>30.5</v>
      </c>
      <c r="K21" s="21">
        <f>SUM(K3:K20)</f>
        <v>243.75</v>
      </c>
      <c r="L21" s="1"/>
      <c r="M21" s="1"/>
      <c r="N21" s="2"/>
      <c r="O21" s="22">
        <f>SUM(O3:O20)</f>
        <v>1200</v>
      </c>
      <c r="P21" s="2"/>
      <c r="Q21" s="22">
        <f>SUM(Q3:Q20)</f>
        <v>1200</v>
      </c>
      <c r="R21" s="2"/>
      <c r="S21" s="23">
        <f>SUM(S3:S20)</f>
        <v>1859.7025</v>
      </c>
    </row>
    <row r="22" spans="1:19" ht="12">
      <c r="A22" s="24"/>
      <c r="B22" s="24"/>
      <c r="C22" s="24"/>
      <c r="D22" s="24"/>
      <c r="E22" s="24"/>
      <c r="F22" s="25"/>
      <c r="G22" s="26"/>
      <c r="H22" s="24"/>
      <c r="I22" s="24"/>
      <c r="J22" s="24"/>
      <c r="K22" s="24"/>
      <c r="L22" s="27"/>
      <c r="M22" s="27"/>
      <c r="N22" s="28"/>
      <c r="O22" s="29"/>
      <c r="P22" s="28"/>
      <c r="Q22" s="27"/>
      <c r="R22" s="27"/>
      <c r="S22" s="28"/>
    </row>
    <row r="23" spans="1:19" ht="12">
      <c r="A23" s="30" t="s">
        <v>33</v>
      </c>
      <c r="B23" s="31"/>
      <c r="C23" s="32"/>
      <c r="D23" s="33"/>
      <c r="E23" s="33"/>
      <c r="F23" s="33"/>
      <c r="G23" s="34"/>
      <c r="H23" s="34"/>
      <c r="I23" s="34"/>
      <c r="J23" s="34"/>
      <c r="K23" s="34"/>
      <c r="L23" s="27"/>
      <c r="M23" s="27"/>
      <c r="N23" s="28"/>
      <c r="O23" s="29"/>
      <c r="P23" s="28"/>
      <c r="Q23" s="27"/>
      <c r="R23" s="27"/>
      <c r="S23" s="28"/>
    </row>
    <row r="24" spans="1:22" ht="12">
      <c r="A24" s="35" t="s">
        <v>34</v>
      </c>
      <c r="B24" s="36" t="s">
        <v>6</v>
      </c>
      <c r="C24" s="37" t="s">
        <v>15</v>
      </c>
      <c r="D24" s="37" t="s">
        <v>35</v>
      </c>
      <c r="E24" s="35" t="s">
        <v>36</v>
      </c>
      <c r="F24" s="35" t="s">
        <v>37</v>
      </c>
      <c r="G24" s="35" t="s">
        <v>38</v>
      </c>
      <c r="H24" s="37" t="s">
        <v>39</v>
      </c>
      <c r="I24" s="37" t="s">
        <v>40</v>
      </c>
      <c r="J24" s="37" t="s">
        <v>41</v>
      </c>
      <c r="K24" s="37" t="s">
        <v>42</v>
      </c>
      <c r="L24" s="37" t="s">
        <v>43</v>
      </c>
      <c r="M24" s="38" t="s">
        <v>44</v>
      </c>
      <c r="N24" s="37" t="s">
        <v>33</v>
      </c>
      <c r="O24" s="27"/>
      <c r="P24" s="27"/>
      <c r="Q24" s="28"/>
      <c r="R24" s="29"/>
      <c r="S24" s="28"/>
      <c r="T24" s="27"/>
      <c r="U24" s="27"/>
      <c r="V24" s="28"/>
    </row>
    <row r="25" spans="1:22" ht="12">
      <c r="A25" s="39" t="s">
        <v>19</v>
      </c>
      <c r="B25" s="40">
        <v>6.19</v>
      </c>
      <c r="C25" s="41">
        <v>3700</v>
      </c>
      <c r="D25" s="41">
        <v>2110</v>
      </c>
      <c r="E25" s="42">
        <f>+(C25/B25)</f>
        <v>597.7382875605815</v>
      </c>
      <c r="F25" s="43">
        <v>2</v>
      </c>
      <c r="G25" s="42">
        <f>+(D25*F25)</f>
        <v>4220</v>
      </c>
      <c r="H25" s="42">
        <f>+(S3+S6+S9+S10+S13+S14+S19+S20)</f>
        <v>1346.3</v>
      </c>
      <c r="I25" s="44">
        <f>+(B25*37.8)</f>
        <v>233.982</v>
      </c>
      <c r="J25" s="44">
        <f>+(B25*71.43)</f>
        <v>442.15170000000006</v>
      </c>
      <c r="K25" s="44">
        <f>+(C25*0.14)</f>
        <v>518</v>
      </c>
      <c r="L25" s="44">
        <f>+(B25*200)</f>
        <v>1238</v>
      </c>
      <c r="M25" s="45">
        <f>SUM(H25:L25)</f>
        <v>3778.4337000000005</v>
      </c>
      <c r="N25" s="45">
        <f>+(G25-M25)</f>
        <v>441.5662999999995</v>
      </c>
      <c r="O25" s="27"/>
      <c r="P25" s="27"/>
      <c r="Q25" s="28"/>
      <c r="R25" s="29"/>
      <c r="S25" s="28"/>
      <c r="T25" s="27"/>
      <c r="U25" s="27"/>
      <c r="V25" s="28"/>
    </row>
    <row r="26" spans="1:22" ht="12">
      <c r="A26" s="39" t="s">
        <v>24</v>
      </c>
      <c r="B26" s="40">
        <v>1.01</v>
      </c>
      <c r="C26" s="41">
        <v>270</v>
      </c>
      <c r="D26" s="41">
        <v>154</v>
      </c>
      <c r="E26" s="42">
        <f>+(C26/B26)</f>
        <v>267.3267326732673</v>
      </c>
      <c r="F26" s="43">
        <v>2</v>
      </c>
      <c r="G26" s="42">
        <f>+(D26*F26)</f>
        <v>308</v>
      </c>
      <c r="H26" s="42">
        <f>SUM(S4+S7+S12+S16+S18)</f>
        <v>204.4675</v>
      </c>
      <c r="I26" s="45">
        <f>+(B26*37.2)</f>
        <v>37.572</v>
      </c>
      <c r="J26" s="45">
        <f>+(B26*71.43)</f>
        <v>72.1443</v>
      </c>
      <c r="K26" s="44">
        <f>+(C26*0.14)</f>
        <v>37.800000000000004</v>
      </c>
      <c r="L26" s="44">
        <f>+(B26*200)</f>
        <v>202</v>
      </c>
      <c r="M26" s="45">
        <f>SUM(H26:L26)</f>
        <v>553.9838</v>
      </c>
      <c r="N26" s="45">
        <f>+(G26-M26)</f>
        <v>-245.98379999999997</v>
      </c>
      <c r="O26" s="27"/>
      <c r="P26" s="27"/>
      <c r="Q26" s="28"/>
      <c r="R26" s="29"/>
      <c r="S26" s="28"/>
      <c r="T26" s="27"/>
      <c r="U26" s="27"/>
      <c r="V26" s="28"/>
    </row>
    <row r="27" spans="1:22" ht="12">
      <c r="A27" s="39" t="s">
        <v>25</v>
      </c>
      <c r="B27" s="46">
        <v>1.24</v>
      </c>
      <c r="C27" s="47">
        <v>350</v>
      </c>
      <c r="D27" s="47">
        <v>199</v>
      </c>
      <c r="E27" s="42">
        <f>+(C27/B27)</f>
        <v>282.258064516129</v>
      </c>
      <c r="F27" s="43">
        <v>2</v>
      </c>
      <c r="G27" s="42">
        <f>+(D27*F27)</f>
        <v>398</v>
      </c>
      <c r="H27" s="42">
        <f>SUM(S5+S8+S11+S15+S17)</f>
        <v>308.935</v>
      </c>
      <c r="I27" s="45">
        <f>+(B27*37.2)</f>
        <v>46.128</v>
      </c>
      <c r="J27" s="45">
        <f>+(B27*71.43)</f>
        <v>88.57320000000001</v>
      </c>
      <c r="K27" s="44">
        <f>+(C27*0.14)</f>
        <v>49.00000000000001</v>
      </c>
      <c r="L27" s="44">
        <f>+(B27*200)</f>
        <v>248</v>
      </c>
      <c r="M27" s="45">
        <f>SUM(H27:L27)</f>
        <v>740.6362</v>
      </c>
      <c r="N27" s="45">
        <f>+(G27-M27)</f>
        <v>-342.63620000000003</v>
      </c>
      <c r="O27" s="27"/>
      <c r="P27" s="27"/>
      <c r="Q27" s="28"/>
      <c r="R27" s="29"/>
      <c r="S27" s="28"/>
      <c r="T27" s="27"/>
      <c r="U27" s="27"/>
      <c r="V27" s="28"/>
    </row>
    <row r="28" spans="1:22" ht="12">
      <c r="A28" s="35" t="s">
        <v>45</v>
      </c>
      <c r="B28" s="48">
        <f>SUM(B25:B27)</f>
        <v>8.440000000000001</v>
      </c>
      <c r="C28" s="38">
        <f>SUM(C25:C27)</f>
        <v>4320</v>
      </c>
      <c r="D28" s="38">
        <f>SUM(D25:D27)</f>
        <v>2463</v>
      </c>
      <c r="E28" s="37">
        <f>+(C28/B28)</f>
        <v>511.8483412322274</v>
      </c>
      <c r="F28" s="49">
        <v>2</v>
      </c>
      <c r="G28" s="37">
        <f>SUM(G25:G27)</f>
        <v>4926</v>
      </c>
      <c r="H28" s="37">
        <f>SUM(H25:H27)</f>
        <v>1859.7024999999999</v>
      </c>
      <c r="I28" s="37">
        <f>SUM(I25:I27)</f>
        <v>317.682</v>
      </c>
      <c r="J28" s="37">
        <f>SUM(J25:J27)</f>
        <v>602.8692000000001</v>
      </c>
      <c r="K28" s="37">
        <f>SUM(K25:K27)</f>
        <v>604.8</v>
      </c>
      <c r="L28" s="37">
        <f>SUM(L25:L27)</f>
        <v>1688</v>
      </c>
      <c r="M28" s="37">
        <f>SUM(M25:M27)</f>
        <v>5073.0537</v>
      </c>
      <c r="N28" s="37">
        <f>SUM(N25:N27)</f>
        <v>-147.0537000000005</v>
      </c>
      <c r="O28" s="27"/>
      <c r="P28" s="27"/>
      <c r="Q28" s="28"/>
      <c r="R28" s="29"/>
      <c r="S28" s="28"/>
      <c r="T28" s="27"/>
      <c r="U28" s="27"/>
      <c r="V28" s="2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JuanJo</dc:creator>
  <cp:keywords/>
  <dc:description/>
  <cp:lastModifiedBy>Juanjo </cp:lastModifiedBy>
  <cp:lastPrinted>2014-06-08T08:26:49Z</cp:lastPrinted>
  <dcterms:created xsi:type="dcterms:W3CDTF">2010-10-18T14:57:51Z</dcterms:created>
  <dcterms:modified xsi:type="dcterms:W3CDTF">2014-08-12T10:51:06Z</dcterms:modified>
  <cp:category/>
  <cp:version/>
  <cp:contentType/>
  <cp:contentStatus/>
  <cp:revision>1310</cp:revision>
</cp:coreProperties>
</file>