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120" windowHeight="8955" activeTab="0"/>
  </bookViews>
  <sheets>
    <sheet name="Enero" sheetId="1" r:id="rId1"/>
  </sheets>
  <definedNames>
    <definedName name="_xlnm.Print_Area" localSheetId="0">'Enero'!$A$1:$N$97</definedName>
  </definedNames>
  <calcPr fullCalcOnLoad="1"/>
</workbook>
</file>

<file path=xl/sharedStrings.xml><?xml version="1.0" encoding="utf-8"?>
<sst xmlns="http://schemas.openxmlformats.org/spreadsheetml/2006/main" count="289" uniqueCount="200">
  <si>
    <t>CUENTA DE RESULTADOS (Resumen)</t>
  </si>
  <si>
    <t>A. Cuotas</t>
  </si>
  <si>
    <t>B. Distribución de la Red</t>
  </si>
  <si>
    <t>Total Ingresos:</t>
  </si>
  <si>
    <t>1. Asignaciones</t>
  </si>
  <si>
    <t>3. Arrendamientos</t>
  </si>
  <si>
    <t>4. Agrícolas</t>
  </si>
  <si>
    <t>5. Coope 2º Grado</t>
  </si>
  <si>
    <t>MOVIMIENTOS DE CAJA (Resumen)</t>
  </si>
  <si>
    <t>Caja inicio mes:</t>
  </si>
  <si>
    <t>Caja final mes:</t>
  </si>
  <si>
    <t>MOVIMIENTOS DE CAJA (completos)</t>
  </si>
  <si>
    <t xml:space="preserve">  1. Amort. Furgo grande</t>
  </si>
  <si>
    <t xml:space="preserve">  2. Amort. Furgo peque</t>
  </si>
  <si>
    <t xml:space="preserve">  3. Amort. Motoazada</t>
  </si>
  <si>
    <t>Vallecas</t>
  </si>
  <si>
    <t>subtotal distribución red</t>
  </si>
  <si>
    <t>Total Ingresos Normales:</t>
  </si>
  <si>
    <t>MOVIMIENTOS DE FONDOS</t>
  </si>
  <si>
    <t xml:space="preserve">    Fondo</t>
  </si>
  <si>
    <t>Inicio mes</t>
  </si>
  <si>
    <t>Final mes</t>
  </si>
  <si>
    <t>subtotal combustible</t>
  </si>
  <si>
    <t>1. Furgo grande</t>
  </si>
  <si>
    <t>2. Furgo peque</t>
  </si>
  <si>
    <t>3. Motoazada</t>
  </si>
  <si>
    <t xml:space="preserve">   - Casa/Almacén</t>
  </si>
  <si>
    <t>subtotal arrendamientos</t>
  </si>
  <si>
    <t xml:space="preserve">    TOTAL</t>
  </si>
  <si>
    <t xml:space="preserve">   - Labores</t>
  </si>
  <si>
    <t xml:space="preserve">   - Estiercol</t>
  </si>
  <si>
    <t>subtotal agrícolas</t>
  </si>
  <si>
    <t>subtotal coope 2º grado</t>
  </si>
  <si>
    <t>DEUDAS A FINAL DE MES</t>
  </si>
  <si>
    <t>Debemos:</t>
  </si>
  <si>
    <t>no debemos nada</t>
  </si>
  <si>
    <t>TOTAL</t>
  </si>
  <si>
    <t>Nos deben:</t>
  </si>
  <si>
    <t>subtotal otros gastos</t>
  </si>
  <si>
    <t>Plantel y semilla:</t>
  </si>
  <si>
    <t>subtotal</t>
  </si>
  <si>
    <t>Labores:</t>
  </si>
  <si>
    <t>Estiercol:</t>
  </si>
  <si>
    <t>Total Agrícolas</t>
  </si>
  <si>
    <t>Desbrozadora:</t>
  </si>
  <si>
    <t>Motoazada:</t>
  </si>
  <si>
    <t>Coches particulares:</t>
  </si>
  <si>
    <t>Gasoleo</t>
  </si>
  <si>
    <t>Mad-Per</t>
  </si>
  <si>
    <t>Per-Amb</t>
  </si>
  <si>
    <t>OTROS INGRESOS:</t>
  </si>
  <si>
    <t>TOTAL INGRESOS:</t>
  </si>
  <si>
    <t>A. Resultado neto mes:</t>
  </si>
  <si>
    <t>C. Acciones Colectivas, Donaciones, etc</t>
  </si>
  <si>
    <t>Resultado neto mes</t>
  </si>
  <si>
    <t>Fondos:</t>
  </si>
  <si>
    <t>Aportaciones de caja a fondos:</t>
  </si>
  <si>
    <t>Traslado de fondos a caja:</t>
  </si>
  <si>
    <t>Movimiento neto caja/fondos:</t>
  </si>
  <si>
    <t>B. Movimiento neto de fondos:</t>
  </si>
  <si>
    <t>Notas:</t>
  </si>
  <si>
    <t>1. Furgo grande: aportación normal</t>
  </si>
  <si>
    <t>2. Furgo peque: aportación normal</t>
  </si>
  <si>
    <t>3. Motoazada: aportación normal</t>
  </si>
  <si>
    <t>CUENTA DE RESULTADOS (Completa)</t>
  </si>
  <si>
    <t>INGRESOS CORRIENTES:</t>
  </si>
  <si>
    <t>Total Otros Ingresos (Donaciones, etc):</t>
  </si>
  <si>
    <t>2. Transporte</t>
  </si>
  <si>
    <t xml:space="preserve">   - Combustible/Aceite</t>
  </si>
  <si>
    <t xml:space="preserve">   - Autobus</t>
  </si>
  <si>
    <t>COSTES:</t>
  </si>
  <si>
    <t>Total Costes</t>
  </si>
  <si>
    <t>6. Comunicaciones</t>
  </si>
  <si>
    <t>7. Mantenimiento/Averías</t>
  </si>
  <si>
    <t>8. Otros Gastos</t>
  </si>
  <si>
    <t>subtotal comunicaciones</t>
  </si>
  <si>
    <t>subtotal mantenimiento</t>
  </si>
  <si>
    <t>subtotal préstamos</t>
  </si>
  <si>
    <t>9. Devolución Préstamos</t>
  </si>
  <si>
    <t>10. Inversiones</t>
  </si>
  <si>
    <t>subtotal inversiones</t>
  </si>
  <si>
    <t>RESULTADO NETO:</t>
  </si>
  <si>
    <t>Total Comunicaciones</t>
  </si>
  <si>
    <t>2. Transportes</t>
  </si>
  <si>
    <t>Total Costes:</t>
  </si>
  <si>
    <t>Furgo Peque:</t>
  </si>
  <si>
    <t>Prospe</t>
  </si>
  <si>
    <t>2. JoséA (jc)</t>
  </si>
  <si>
    <t>3. Kelo (jc)</t>
  </si>
  <si>
    <t>4. Marta (1/2)</t>
  </si>
  <si>
    <t>5. Natxo (jc)</t>
  </si>
  <si>
    <t>6. Ruth (jc)</t>
  </si>
  <si>
    <t>Total otros Gastos</t>
  </si>
  <si>
    <t>Total Autobus</t>
  </si>
  <si>
    <t>Total Arrendamientos</t>
  </si>
  <si>
    <t>OTROS DINEROS APARTADOS:</t>
  </si>
  <si>
    <t xml:space="preserve">Donación de Juanjo: </t>
  </si>
  <si>
    <t>€822</t>
  </si>
  <si>
    <t>Aport. Mes
(de caja)</t>
  </si>
  <si>
    <t>Traslado
(a caja)</t>
  </si>
  <si>
    <t>2. Combustible/Aceite:</t>
  </si>
  <si>
    <t>30,12,04</t>
  </si>
  <si>
    <t>Total Combust./Aceite</t>
  </si>
  <si>
    <t>2. Autobus:</t>
  </si>
  <si>
    <t xml:space="preserve">   - Tierras</t>
  </si>
  <si>
    <t>Total Mantenimiento/Averías</t>
  </si>
  <si>
    <t>3. Elipa/Gato Negro (6x37)</t>
  </si>
  <si>
    <t>4. Estrecho (7x37)</t>
  </si>
  <si>
    <t>6. Lavandería (11x37)</t>
  </si>
  <si>
    <t>7. Lavapiés (21x37)</t>
  </si>
  <si>
    <t>9. Sanse (10x37)</t>
  </si>
  <si>
    <t>10. Tirso (15x37)</t>
  </si>
  <si>
    <t>BAH Perales - Cuentas enero 2005</t>
  </si>
  <si>
    <t>Gasolina</t>
  </si>
  <si>
    <t>14,01,05</t>
  </si>
  <si>
    <t>18,01,05</t>
  </si>
  <si>
    <t>20,01,05</t>
  </si>
  <si>
    <t>25,01,05</t>
  </si>
  <si>
    <t>31,01,05</t>
  </si>
  <si>
    <t>04,01,05</t>
  </si>
  <si>
    <t>Tiel-Arg</t>
  </si>
  <si>
    <t>13,01,05</t>
  </si>
  <si>
    <t>Per-Tiel</t>
  </si>
  <si>
    <t>Tiel-Mad</t>
  </si>
  <si>
    <t>17,01,05</t>
  </si>
  <si>
    <t>Amb-Per</t>
  </si>
  <si>
    <t>21,01,05</t>
  </si>
  <si>
    <t>27,01,05</t>
  </si>
  <si>
    <t>Amb-Mad</t>
  </si>
  <si>
    <t>Semilla zanahoria</t>
  </si>
  <si>
    <t>Gomas mercería</t>
  </si>
  <si>
    <t>Varios</t>
  </si>
  <si>
    <t>24,01,05</t>
  </si>
  <si>
    <t>12,01,05</t>
  </si>
  <si>
    <t>Queso ratoneras</t>
  </si>
  <si>
    <t>Lima 1/2 Caña</t>
  </si>
  <si>
    <t>Cubo y escurrepasta</t>
  </si>
  <si>
    <t>Pasador motoazada con muelle</t>
  </si>
  <si>
    <t>Anillos gomas nº9</t>
  </si>
  <si>
    <t>28,01,05</t>
  </si>
  <si>
    <t>Cable USB</t>
  </si>
  <si>
    <t>03,01,05</t>
  </si>
  <si>
    <t>Furgo Grande:</t>
  </si>
  <si>
    <t>20,01,04</t>
  </si>
  <si>
    <t>26,01,05</t>
  </si>
  <si>
    <t>10,01,05</t>
  </si>
  <si>
    <t>00,01,05</t>
  </si>
  <si>
    <t>2. Aravaca (11x37)</t>
  </si>
  <si>
    <t>(deben 37)</t>
  </si>
  <si>
    <t>Elipa (dic)</t>
  </si>
  <si>
    <t>Guinda (dic)</t>
  </si>
  <si>
    <t>Estrecho</t>
  </si>
  <si>
    <t>1. Jaime (1/2)</t>
  </si>
  <si>
    <t>5. Mireia (3/4)</t>
  </si>
  <si>
    <t>11,01,05</t>
  </si>
  <si>
    <t>05,01,05</t>
  </si>
  <si>
    <t>Fotocopias</t>
  </si>
  <si>
    <t>Radiador Boxer (desguace)</t>
  </si>
  <si>
    <t>Vaso medidor</t>
  </si>
  <si>
    <t>Estiercol Orejas</t>
  </si>
  <si>
    <t>Horca bellota 902-S</t>
  </si>
  <si>
    <t>01,01,05</t>
  </si>
  <si>
    <t>Movil</t>
  </si>
  <si>
    <t>Alquiler casita</t>
  </si>
  <si>
    <t>Depósito agua Boxer (*)</t>
  </si>
  <si>
    <t>22,11,04</t>
  </si>
  <si>
    <t>Chaleco reflectante (*)</t>
  </si>
  <si>
    <t>17,12,04</t>
  </si>
  <si>
    <t>17,11,04</t>
  </si>
  <si>
    <t>Luna Boxer y mecánico (*)</t>
  </si>
  <si>
    <t>27,12,05</t>
  </si>
  <si>
    <t>Voltear estiercol, Sarga (1.5 h) (*)</t>
  </si>
  <si>
    <t>(*) Los gastos marcados con asterisco son compartidos al 50% con BAH-SMV.</t>
  </si>
  <si>
    <t>Por lo tanto, el importe total del gasto es el doble de lo indicado arriba</t>
  </si>
  <si>
    <t>subtotal asignas (5 3/4 j.)</t>
  </si>
  <si>
    <t xml:space="preserve">  4. Fdo 1/4 jda</t>
  </si>
  <si>
    <t xml:space="preserve">  5. Fdo Cooperativo</t>
  </si>
  <si>
    <t>4. 1/4 jornada</t>
  </si>
  <si>
    <t>5. Cooperativo</t>
  </si>
  <si>
    <t>5. Cooperativo: sin movimiento</t>
  </si>
  <si>
    <t>Anticongelante furgo grande (*)</t>
  </si>
  <si>
    <t>Tapafugas radiador Boxer (*)</t>
  </si>
  <si>
    <t>Avería furgo (correa €7.8(*), anticongelante €12(*),</t>
  </si>
  <si>
    <t>aceite €25, mano de obra €48 (*))</t>
  </si>
  <si>
    <t>195/70R15C Quarter 2, alineación Boxer (*)</t>
  </si>
  <si>
    <t>Gasoleo (*)</t>
  </si>
  <si>
    <t>Ratoneras (3)</t>
  </si>
  <si>
    <t>subtotal 121 cuotas</t>
  </si>
  <si>
    <t>GC Prospe (1 cuota)</t>
  </si>
  <si>
    <t>Fondos final mes:</t>
  </si>
  <si>
    <t>CAJA + FONDOS:</t>
  </si>
  <si>
    <t>1. Alcalá - nov (11x37 + 407 deuda)</t>
  </si>
  <si>
    <t>5. Guinda (13x37 + 111 deuda)</t>
  </si>
  <si>
    <t>8. Prospe (16x37 + 37 deuda)</t>
  </si>
  <si>
    <t>Tirso</t>
  </si>
  <si>
    <t>4. 1/4 jornada: se sacan 130 de 1/4 de jornada adicional</t>
  </si>
  <si>
    <t>DETALLES</t>
  </si>
  <si>
    <t>(Ver abajo detalles)</t>
  </si>
  <si>
    <r>
      <t xml:space="preserve">   - Plantel y Semillas </t>
    </r>
    <r>
      <rPr>
        <sz val="9"/>
        <rFont val="Arial"/>
        <family val="2"/>
      </rPr>
      <t>(ver detalles)</t>
    </r>
  </si>
  <si>
    <t>(Ver detalles abajo)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</si>
</sst>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_-* #.##0.00\ &quot;€&quot;_-;\-* #.##0.00\ &quot;€&quot;_-;_-* &quot;-&quot;??\ &quot;€&quot;_-;_-@_-"/>
  </numFmts>
  <fonts count="19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i/>
      <u val="double"/>
      <sz val="12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u val="doub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double"/>
      <sz val="12"/>
      <name val="Arial"/>
      <family val="2"/>
    </font>
    <font>
      <i/>
      <sz val="11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i/>
      <sz val="8"/>
      <color indexed="10"/>
      <name val="Arial"/>
      <family val="2"/>
    </font>
    <font>
      <u val="double"/>
      <sz val="12"/>
      <name val="Arial"/>
      <family val="2"/>
    </font>
    <font>
      <strike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172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1" fontId="0" fillId="0" borderId="5" xfId="0" applyNumberForma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7" xfId="0" applyFont="1" applyBorder="1" applyAlignment="1">
      <alignment/>
    </xf>
    <xf numFmtId="2" fontId="0" fillId="0" borderId="8" xfId="0" applyNumberForma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2" fontId="0" fillId="0" borderId="0" xfId="0" applyNumberFormat="1" applyAlignment="1">
      <alignment horizontal="right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2" fontId="0" fillId="0" borderId="9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10" xfId="0" applyBorder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6" fillId="0" borderId="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 wrapText="1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6"/>
  <sheetViews>
    <sheetView tabSelected="1" zoomScaleSheetLayoutView="75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14.8515625" style="0" customWidth="1"/>
    <col min="3" max="3" width="14.140625" style="0" customWidth="1"/>
    <col min="4" max="4" width="7.140625" style="0" customWidth="1"/>
    <col min="5" max="5" width="10.140625" style="0" customWidth="1"/>
    <col min="6" max="6" width="10.57421875" style="0" customWidth="1"/>
    <col min="7" max="7" width="10.421875" style="0" customWidth="1"/>
    <col min="8" max="8" width="6.7109375" style="0" customWidth="1"/>
    <col min="9" max="9" width="12.8515625" style="0" customWidth="1"/>
    <col min="11" max="11" width="11.8515625" style="0" bestFit="1" customWidth="1"/>
    <col min="13" max="13" width="9.28125" style="0" customWidth="1"/>
  </cols>
  <sheetData>
    <row r="1" spans="4:12" ht="15.75">
      <c r="D1" s="16"/>
      <c r="E1" s="16"/>
      <c r="F1" s="2" t="s">
        <v>112</v>
      </c>
      <c r="G1" s="16"/>
      <c r="H1" s="16"/>
      <c r="I1" s="16"/>
      <c r="J1" s="16"/>
      <c r="K1" s="16"/>
      <c r="L1" s="16"/>
    </row>
    <row r="2" spans="2:12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9" ht="15">
      <c r="B3" s="63" t="s">
        <v>64</v>
      </c>
      <c r="C3" s="63"/>
      <c r="D3" s="16"/>
      <c r="F3" s="16"/>
      <c r="G3" s="16"/>
      <c r="H3" s="17"/>
      <c r="I3" s="63" t="s">
        <v>11</v>
      </c>
    </row>
    <row r="4" spans="2:8" ht="12.75">
      <c r="B4" s="16"/>
      <c r="C4" s="16"/>
      <c r="D4" s="16"/>
      <c r="E4" s="16"/>
      <c r="F4" s="16"/>
      <c r="G4" s="16"/>
      <c r="H4" s="17"/>
    </row>
    <row r="5" spans="2:13" ht="15">
      <c r="B5" s="75" t="s">
        <v>65</v>
      </c>
      <c r="C5" s="75"/>
      <c r="D5" s="16"/>
      <c r="E5" s="16"/>
      <c r="F5" s="16"/>
      <c r="G5" s="16"/>
      <c r="H5" s="17"/>
      <c r="I5" s="66" t="s">
        <v>9</v>
      </c>
      <c r="J5" s="67"/>
      <c r="K5" s="67"/>
      <c r="L5" s="67"/>
      <c r="M5" s="71">
        <v>3327.16</v>
      </c>
    </row>
    <row r="6" spans="2:13" ht="14.25">
      <c r="B6" s="64"/>
      <c r="C6" s="64"/>
      <c r="D6" s="16"/>
      <c r="E6" s="16"/>
      <c r="F6" s="16"/>
      <c r="G6" s="16"/>
      <c r="H6" s="17"/>
      <c r="I6" s="16"/>
      <c r="J6" s="16"/>
      <c r="K6" s="16"/>
      <c r="L6" s="16"/>
      <c r="M6" s="51"/>
    </row>
    <row r="7" spans="2:13" ht="12.75">
      <c r="B7" s="30" t="s">
        <v>1</v>
      </c>
      <c r="C7" s="30"/>
      <c r="E7" s="20"/>
      <c r="H7" s="21"/>
      <c r="I7" s="65"/>
      <c r="J7" s="16" t="s">
        <v>54</v>
      </c>
      <c r="K7" s="16"/>
      <c r="M7" s="18">
        <f>F92</f>
        <v>1020.75</v>
      </c>
    </row>
    <row r="8" spans="2:13" ht="12.75">
      <c r="B8" s="22"/>
      <c r="C8" s="22"/>
      <c r="D8" s="20"/>
      <c r="E8" s="74"/>
      <c r="H8" s="21"/>
      <c r="I8" s="23"/>
      <c r="J8" s="16"/>
      <c r="K8" s="16"/>
      <c r="M8" s="18"/>
    </row>
    <row r="9" spans="2:13" ht="12.75">
      <c r="B9" s="22" t="s">
        <v>191</v>
      </c>
      <c r="C9" s="22"/>
      <c r="D9" s="20">
        <v>814</v>
      </c>
      <c r="E9" s="89"/>
      <c r="H9" s="21"/>
      <c r="I9" s="23"/>
      <c r="J9" s="16"/>
      <c r="K9" s="16"/>
      <c r="M9" s="18"/>
    </row>
    <row r="10" spans="2:13" ht="12.75">
      <c r="B10" s="22" t="s">
        <v>147</v>
      </c>
      <c r="C10" s="22"/>
      <c r="D10" s="20">
        <v>407</v>
      </c>
      <c r="E10" s="90"/>
      <c r="H10" s="21"/>
      <c r="I10" s="16"/>
      <c r="J10" s="16" t="s">
        <v>55</v>
      </c>
      <c r="K10" s="16"/>
      <c r="M10" s="18"/>
    </row>
    <row r="11" spans="2:10" ht="12.75">
      <c r="B11" s="22" t="s">
        <v>106</v>
      </c>
      <c r="C11" s="22"/>
      <c r="D11" s="20">
        <v>222</v>
      </c>
      <c r="E11" s="60"/>
      <c r="H11" s="21"/>
      <c r="I11" s="16"/>
      <c r="J11" t="s">
        <v>56</v>
      </c>
    </row>
    <row r="12" spans="2:13" ht="12.75">
      <c r="B12" s="22" t="s">
        <v>107</v>
      </c>
      <c r="C12" s="22"/>
      <c r="D12" s="20">
        <v>259</v>
      </c>
      <c r="E12" s="60"/>
      <c r="H12" s="21"/>
      <c r="I12" s="16"/>
      <c r="J12" s="16" t="s">
        <v>12</v>
      </c>
      <c r="L12" s="31">
        <v>-150</v>
      </c>
      <c r="M12" s="16"/>
    </row>
    <row r="13" spans="2:13" ht="12.75">
      <c r="B13" s="22" t="s">
        <v>192</v>
      </c>
      <c r="C13" s="22"/>
      <c r="D13" s="20">
        <v>592</v>
      </c>
      <c r="E13" s="89"/>
      <c r="H13" s="21"/>
      <c r="J13" s="16" t="s">
        <v>13</v>
      </c>
      <c r="L13" s="31">
        <v>-40</v>
      </c>
      <c r="M13" s="16"/>
    </row>
    <row r="14" spans="2:13" ht="12.75">
      <c r="B14" s="22" t="s">
        <v>108</v>
      </c>
      <c r="C14" s="22"/>
      <c r="D14" s="20">
        <v>407</v>
      </c>
      <c r="E14" s="20"/>
      <c r="H14" s="21"/>
      <c r="I14" s="65"/>
      <c r="J14" s="16" t="s">
        <v>14</v>
      </c>
      <c r="L14" s="31">
        <v>-40</v>
      </c>
      <c r="M14" s="16"/>
    </row>
    <row r="15" spans="2:13" ht="12.75">
      <c r="B15" s="22" t="s">
        <v>109</v>
      </c>
      <c r="C15" s="22"/>
      <c r="D15" s="20">
        <v>777</v>
      </c>
      <c r="E15" s="20"/>
      <c r="H15" s="21"/>
      <c r="I15" s="16"/>
      <c r="J15" s="16" t="s">
        <v>175</v>
      </c>
      <c r="K15" s="16"/>
      <c r="L15" s="31">
        <v>0</v>
      </c>
      <c r="M15" s="16"/>
    </row>
    <row r="16" spans="2:13" ht="12.75">
      <c r="B16" s="22" t="s">
        <v>193</v>
      </c>
      <c r="C16" s="22"/>
      <c r="D16" s="18">
        <v>629</v>
      </c>
      <c r="E16" s="89" t="s">
        <v>148</v>
      </c>
      <c r="H16" s="21"/>
      <c r="I16" s="16"/>
      <c r="J16" s="16" t="s">
        <v>176</v>
      </c>
      <c r="K16" s="16"/>
      <c r="L16" s="32">
        <v>0</v>
      </c>
      <c r="M16" s="16"/>
    </row>
    <row r="17" spans="2:12" ht="12.75">
      <c r="B17" s="22" t="s">
        <v>110</v>
      </c>
      <c r="C17" s="22"/>
      <c r="D17" s="18">
        <v>370</v>
      </c>
      <c r="E17" s="20"/>
      <c r="H17" s="21"/>
      <c r="I17" s="16"/>
      <c r="L17" s="18">
        <f>SUM(L12:L16)</f>
        <v>-230</v>
      </c>
    </row>
    <row r="18" spans="2:10" ht="12.75">
      <c r="B18" s="22" t="s">
        <v>111</v>
      </c>
      <c r="C18" s="22"/>
      <c r="D18" s="18">
        <v>555</v>
      </c>
      <c r="E18" s="20"/>
      <c r="H18" s="21"/>
      <c r="I18" s="16"/>
      <c r="J18" s="16"/>
    </row>
    <row r="19" spans="3:10" ht="12.75">
      <c r="C19" s="24" t="s">
        <v>187</v>
      </c>
      <c r="D19" s="25"/>
      <c r="E19" s="26">
        <f>SUM(D9:D18)</f>
        <v>5032</v>
      </c>
      <c r="H19" s="21"/>
      <c r="I19" s="16"/>
      <c r="J19" s="16" t="s">
        <v>57</v>
      </c>
    </row>
    <row r="20" spans="2:12" ht="12.75">
      <c r="B20" s="27"/>
      <c r="C20" s="27"/>
      <c r="D20" s="28"/>
      <c r="E20" s="29"/>
      <c r="H20" s="21"/>
      <c r="I20" s="16"/>
      <c r="J20" s="16" t="s">
        <v>12</v>
      </c>
      <c r="L20" s="20">
        <v>0</v>
      </c>
    </row>
    <row r="21" spans="2:12" ht="12.75">
      <c r="B21" s="30" t="s">
        <v>2</v>
      </c>
      <c r="C21" s="30"/>
      <c r="E21" s="20"/>
      <c r="H21" s="21"/>
      <c r="J21" s="16" t="s">
        <v>13</v>
      </c>
      <c r="L21" s="20">
        <v>0</v>
      </c>
    </row>
    <row r="22" spans="2:12" ht="12.75">
      <c r="B22" s="22" t="s">
        <v>194</v>
      </c>
      <c r="C22" s="22"/>
      <c r="D22" s="20">
        <v>0</v>
      </c>
      <c r="E22" s="20"/>
      <c r="H22" s="21"/>
      <c r="J22" s="16" t="s">
        <v>14</v>
      </c>
      <c r="L22" s="20">
        <v>0</v>
      </c>
    </row>
    <row r="23" spans="2:12" ht="12.75">
      <c r="B23" s="22" t="s">
        <v>149</v>
      </c>
      <c r="C23" s="22"/>
      <c r="D23" s="18">
        <v>20</v>
      </c>
      <c r="E23" s="20"/>
      <c r="H23" s="21"/>
      <c r="J23" s="16" t="s">
        <v>175</v>
      </c>
      <c r="L23" s="18">
        <v>130</v>
      </c>
    </row>
    <row r="24" spans="2:12" ht="12.75">
      <c r="B24" s="22" t="s">
        <v>150</v>
      </c>
      <c r="C24" s="22"/>
      <c r="D24" s="18">
        <v>5</v>
      </c>
      <c r="E24" s="20"/>
      <c r="H24" s="21"/>
      <c r="J24" s="16" t="s">
        <v>176</v>
      </c>
      <c r="L24" s="68">
        <v>0</v>
      </c>
    </row>
    <row r="25" spans="2:12" ht="12.75">
      <c r="B25" s="22" t="s">
        <v>151</v>
      </c>
      <c r="C25" s="22"/>
      <c r="D25" s="20">
        <v>0</v>
      </c>
      <c r="E25" s="20"/>
      <c r="H25" s="21"/>
      <c r="L25" s="20">
        <f>SUM(L20:L24)</f>
        <v>130</v>
      </c>
    </row>
    <row r="26" spans="2:13" ht="12.75">
      <c r="B26" s="22" t="s">
        <v>86</v>
      </c>
      <c r="C26" s="22"/>
      <c r="D26" s="20">
        <v>0</v>
      </c>
      <c r="E26" s="20"/>
      <c r="H26" s="21"/>
      <c r="J26" t="s">
        <v>58</v>
      </c>
      <c r="M26" s="20">
        <f>L17+L25</f>
        <v>-100</v>
      </c>
    </row>
    <row r="27" spans="2:13" ht="12.75">
      <c r="B27" s="22" t="s">
        <v>15</v>
      </c>
      <c r="C27" s="22"/>
      <c r="D27" s="18">
        <v>0</v>
      </c>
      <c r="E27" s="20"/>
      <c r="H27" s="21"/>
      <c r="I27" s="16"/>
      <c r="M27" s="20"/>
    </row>
    <row r="28" spans="3:13" ht="12.75">
      <c r="C28" s="24" t="s">
        <v>16</v>
      </c>
      <c r="D28" s="25"/>
      <c r="E28" s="26">
        <f>SUM(D22:D27)</f>
        <v>25</v>
      </c>
      <c r="H28" s="21"/>
      <c r="I28" s="66" t="s">
        <v>10</v>
      </c>
      <c r="J28" s="67"/>
      <c r="K28" s="67"/>
      <c r="L28" s="67"/>
      <c r="M28" s="72">
        <f>M5+M7+M26</f>
        <v>4247.91</v>
      </c>
    </row>
    <row r="29" spans="2:8" ht="12.75">
      <c r="B29" s="27"/>
      <c r="C29" s="27"/>
      <c r="E29" s="28"/>
      <c r="H29" s="21"/>
    </row>
    <row r="30" spans="2:14" ht="12.75">
      <c r="B30" s="33" t="s">
        <v>17</v>
      </c>
      <c r="C30" s="33"/>
      <c r="D30" s="25"/>
      <c r="E30" s="34">
        <f>E19+E28</f>
        <v>5057</v>
      </c>
      <c r="H30" s="36"/>
      <c r="I30" s="37"/>
      <c r="J30" s="37"/>
      <c r="K30" s="37"/>
      <c r="L30" s="37"/>
      <c r="M30" s="37"/>
      <c r="N30" s="37"/>
    </row>
    <row r="31" spans="2:8" ht="12.75">
      <c r="B31" s="58"/>
      <c r="C31" s="58"/>
      <c r="D31" s="35"/>
      <c r="E31" s="35"/>
      <c r="F31" s="57"/>
      <c r="H31" s="21"/>
    </row>
    <row r="32" spans="4:8" ht="12.75">
      <c r="D32" s="35"/>
      <c r="E32" s="35"/>
      <c r="F32" s="57"/>
      <c r="H32" s="21"/>
    </row>
    <row r="33" spans="2:9" ht="15">
      <c r="B33" s="76" t="s">
        <v>50</v>
      </c>
      <c r="C33" s="76"/>
      <c r="D33" s="35"/>
      <c r="F33" s="57"/>
      <c r="H33" s="21"/>
      <c r="I33" s="63" t="s">
        <v>18</v>
      </c>
    </row>
    <row r="34" spans="5:9" ht="12.75">
      <c r="E34" s="28">
        <v>0</v>
      </c>
      <c r="F34" s="57"/>
      <c r="H34" s="21"/>
      <c r="I34" s="19"/>
    </row>
    <row r="35" spans="2:13" ht="15" customHeight="1">
      <c r="B35" s="33" t="s">
        <v>66</v>
      </c>
      <c r="C35" s="33"/>
      <c r="D35" s="25"/>
      <c r="E35" s="34">
        <f>SUM(E34)</f>
        <v>0</v>
      </c>
      <c r="F35" s="57"/>
      <c r="H35" s="21"/>
      <c r="I35" t="s">
        <v>19</v>
      </c>
      <c r="J35" s="38" t="s">
        <v>20</v>
      </c>
      <c r="K35" s="88" t="s">
        <v>98</v>
      </c>
      <c r="L35" s="88" t="s">
        <v>99</v>
      </c>
      <c r="M35" s="38" t="s">
        <v>21</v>
      </c>
    </row>
    <row r="36" spans="2:13" ht="12.75" customHeight="1">
      <c r="B36" s="56"/>
      <c r="C36" s="56"/>
      <c r="D36" s="35"/>
      <c r="E36" s="57"/>
      <c r="H36" s="21"/>
      <c r="I36" s="40" t="s">
        <v>23</v>
      </c>
      <c r="J36" s="41">
        <v>1110</v>
      </c>
      <c r="K36" s="78">
        <v>150</v>
      </c>
      <c r="L36" s="81">
        <v>0</v>
      </c>
      <c r="M36" s="83">
        <f>J36+K36-L36</f>
        <v>1260</v>
      </c>
    </row>
    <row r="37" spans="2:13" ht="12.75">
      <c r="B37" s="33" t="s">
        <v>51</v>
      </c>
      <c r="C37" s="33"/>
      <c r="D37" s="25"/>
      <c r="E37" s="34"/>
      <c r="F37" s="34">
        <f>E30+E35</f>
        <v>5057</v>
      </c>
      <c r="H37" s="21"/>
      <c r="I37" s="21" t="s">
        <v>24</v>
      </c>
      <c r="J37" s="41">
        <v>40</v>
      </c>
      <c r="K37" s="78">
        <v>40</v>
      </c>
      <c r="L37" s="81">
        <v>0</v>
      </c>
      <c r="M37" s="84">
        <f>J37+K37-L37</f>
        <v>80</v>
      </c>
    </row>
    <row r="38" spans="2:13" ht="12.75">
      <c r="B38" s="16"/>
      <c r="C38" s="16"/>
      <c r="D38" s="27"/>
      <c r="E38" s="35"/>
      <c r="F38" s="28"/>
      <c r="H38" s="21"/>
      <c r="I38" s="21" t="s">
        <v>25</v>
      </c>
      <c r="J38" s="41">
        <v>320</v>
      </c>
      <c r="K38" s="78">
        <v>40</v>
      </c>
      <c r="L38" s="81">
        <v>0</v>
      </c>
      <c r="M38" s="84">
        <f>J38+K38-L38</f>
        <v>360</v>
      </c>
    </row>
    <row r="39" spans="2:13" ht="15">
      <c r="B39" s="75" t="s">
        <v>70</v>
      </c>
      <c r="C39" s="75"/>
      <c r="D39" s="27"/>
      <c r="E39" s="35"/>
      <c r="F39" s="28"/>
      <c r="H39" s="21"/>
      <c r="I39" s="17" t="s">
        <v>177</v>
      </c>
      <c r="J39" s="78">
        <v>2270</v>
      </c>
      <c r="K39" s="78">
        <v>0</v>
      </c>
      <c r="L39" s="93">
        <v>130</v>
      </c>
      <c r="M39" s="94">
        <f>J39+K39-L39</f>
        <v>2140</v>
      </c>
    </row>
    <row r="40" spans="8:13" ht="12.75">
      <c r="H40" s="21"/>
      <c r="I40" s="17" t="s">
        <v>178</v>
      </c>
      <c r="J40" s="44">
        <v>4164</v>
      </c>
      <c r="K40" s="44">
        <v>0</v>
      </c>
      <c r="L40" s="82">
        <v>0</v>
      </c>
      <c r="M40" s="94">
        <f>J40+K40-L40</f>
        <v>4164</v>
      </c>
    </row>
    <row r="41" spans="2:13" ht="12.75">
      <c r="B41" s="30" t="s">
        <v>4</v>
      </c>
      <c r="C41" s="30"/>
      <c r="D41" s="20"/>
      <c r="H41" s="21"/>
      <c r="I41" s="36" t="s">
        <v>28</v>
      </c>
      <c r="J41" s="46">
        <f>SUM(J36:J40)</f>
        <v>7904</v>
      </c>
      <c r="K41" s="46">
        <f>SUM(K36:K40)</f>
        <v>230</v>
      </c>
      <c r="L41" s="38">
        <f>SUM(L36:L40)</f>
        <v>130</v>
      </c>
      <c r="M41" s="85">
        <f>SUM(M36:M40)</f>
        <v>8004</v>
      </c>
    </row>
    <row r="42" spans="2:8" ht="12.75">
      <c r="B42" s="22" t="s">
        <v>152</v>
      </c>
      <c r="C42" s="22"/>
      <c r="D42" s="18">
        <v>260</v>
      </c>
      <c r="H42" s="21"/>
    </row>
    <row r="43" spans="2:9" ht="12.75">
      <c r="B43" s="22" t="s">
        <v>87</v>
      </c>
      <c r="C43" s="22"/>
      <c r="D43" s="18">
        <v>520</v>
      </c>
      <c r="H43" s="21"/>
      <c r="I43" s="22" t="s">
        <v>60</v>
      </c>
    </row>
    <row r="44" spans="2:9" ht="12.75">
      <c r="B44" s="22" t="s">
        <v>88</v>
      </c>
      <c r="C44" s="22"/>
      <c r="D44" s="18">
        <v>520</v>
      </c>
      <c r="H44" s="21"/>
      <c r="I44" s="59" t="s">
        <v>61</v>
      </c>
    </row>
    <row r="45" spans="2:13" ht="12.75">
      <c r="B45" s="22" t="s">
        <v>89</v>
      </c>
      <c r="C45" s="22"/>
      <c r="D45" s="18">
        <v>260</v>
      </c>
      <c r="H45" s="21"/>
      <c r="I45" s="59" t="s">
        <v>62</v>
      </c>
      <c r="J45" s="35"/>
      <c r="K45" s="35"/>
      <c r="L45" s="35"/>
      <c r="M45" s="35"/>
    </row>
    <row r="46" spans="2:9" ht="12.75">
      <c r="B46" s="22" t="s">
        <v>153</v>
      </c>
      <c r="C46" s="22"/>
      <c r="D46" s="18">
        <v>390</v>
      </c>
      <c r="H46" s="21"/>
      <c r="I46" s="59" t="s">
        <v>63</v>
      </c>
    </row>
    <row r="47" spans="2:11" ht="12.75">
      <c r="B47" s="22" t="s">
        <v>90</v>
      </c>
      <c r="C47" s="22"/>
      <c r="D47" s="18">
        <v>520</v>
      </c>
      <c r="H47" s="21"/>
      <c r="I47" s="59" t="s">
        <v>195</v>
      </c>
      <c r="J47" s="92"/>
      <c r="K47" s="92"/>
    </row>
    <row r="48" spans="2:9" ht="12.75">
      <c r="B48" s="22" t="s">
        <v>91</v>
      </c>
      <c r="C48" s="22"/>
      <c r="D48" s="18">
        <v>520</v>
      </c>
      <c r="H48" s="21"/>
      <c r="I48" s="59" t="s">
        <v>179</v>
      </c>
    </row>
    <row r="49" spans="3:8" ht="12.75">
      <c r="C49" s="24" t="s">
        <v>174</v>
      </c>
      <c r="D49" s="25"/>
      <c r="E49" s="26">
        <f>SUM(D42:D48)</f>
        <v>2990</v>
      </c>
      <c r="H49" s="21"/>
    </row>
    <row r="50" spans="2:8" ht="12.75">
      <c r="B50" s="22"/>
      <c r="C50" s="22"/>
      <c r="D50" s="18"/>
      <c r="H50" s="21"/>
    </row>
    <row r="51" spans="2:14" ht="12.75">
      <c r="B51" s="30" t="s">
        <v>67</v>
      </c>
      <c r="C51" s="30"/>
      <c r="D51" s="20"/>
      <c r="H51" s="36"/>
      <c r="I51" s="37"/>
      <c r="J51" s="37"/>
      <c r="K51" s="37"/>
      <c r="L51" s="37"/>
      <c r="M51" s="37"/>
      <c r="N51" s="37"/>
    </row>
    <row r="52" spans="2:8" ht="12.75">
      <c r="B52" s="16" t="s">
        <v>68</v>
      </c>
      <c r="C52" s="16"/>
      <c r="D52" s="20">
        <f>D129</f>
        <v>223.51</v>
      </c>
      <c r="H52" s="40"/>
    </row>
    <row r="53" spans="2:8" ht="12.75">
      <c r="B53" s="16" t="s">
        <v>69</v>
      </c>
      <c r="C53" s="16"/>
      <c r="D53" s="20">
        <f>D145</f>
        <v>33.449999999999996</v>
      </c>
      <c r="H53" s="21"/>
    </row>
    <row r="54" spans="2:9" ht="15">
      <c r="B54" s="22" t="s">
        <v>197</v>
      </c>
      <c r="C54" s="22"/>
      <c r="D54" s="20"/>
      <c r="H54" s="21"/>
      <c r="I54" s="63" t="s">
        <v>95</v>
      </c>
    </row>
    <row r="55" spans="3:8" ht="12.75">
      <c r="C55" s="24" t="s">
        <v>22</v>
      </c>
      <c r="D55" s="25"/>
      <c r="E55" s="26">
        <f>D52+D53</f>
        <v>256.96</v>
      </c>
      <c r="H55" s="21"/>
    </row>
    <row r="56" spans="2:11" ht="12.75">
      <c r="B56" s="42"/>
      <c r="C56" s="42"/>
      <c r="D56" s="20"/>
      <c r="H56" s="21"/>
      <c r="I56" s="86" t="s">
        <v>96</v>
      </c>
      <c r="J56" s="25"/>
      <c r="K56" s="87" t="s">
        <v>97</v>
      </c>
    </row>
    <row r="57" spans="2:14" ht="12.75">
      <c r="B57" s="30" t="s">
        <v>5</v>
      </c>
      <c r="C57" s="30"/>
      <c r="D57" s="20"/>
      <c r="H57" s="21"/>
      <c r="N57" s="35"/>
    </row>
    <row r="58" spans="2:8" ht="12.75">
      <c r="B58" s="16" t="s">
        <v>26</v>
      </c>
      <c r="C58" s="16"/>
      <c r="D58" s="18">
        <f>D148</f>
        <v>242</v>
      </c>
      <c r="H58" s="21"/>
    </row>
    <row r="59" spans="2:13" ht="12.75">
      <c r="B59" s="43" t="s">
        <v>104</v>
      </c>
      <c r="C59" s="43"/>
      <c r="D59" s="18">
        <v>0</v>
      </c>
      <c r="H59" s="36"/>
      <c r="I59" s="37"/>
      <c r="J59" s="37"/>
      <c r="K59" s="37"/>
      <c r="L59" s="37"/>
      <c r="M59" s="37"/>
    </row>
    <row r="60" spans="3:13" ht="12.75">
      <c r="C60" s="24" t="s">
        <v>27</v>
      </c>
      <c r="D60" s="25"/>
      <c r="E60" s="39">
        <f>SUM(D58:D59)</f>
        <v>242</v>
      </c>
      <c r="H60" s="21"/>
      <c r="M60" s="35"/>
    </row>
    <row r="61" spans="2:9" ht="15">
      <c r="B61" s="45"/>
      <c r="C61" s="45"/>
      <c r="D61" s="28"/>
      <c r="H61" s="21"/>
      <c r="I61" s="63" t="s">
        <v>33</v>
      </c>
    </row>
    <row r="62" spans="2:8" ht="12.75">
      <c r="B62" s="47" t="s">
        <v>6</v>
      </c>
      <c r="C62" s="47"/>
      <c r="D62" s="20"/>
      <c r="H62" s="21"/>
    </row>
    <row r="63" spans="2:10" ht="12.75">
      <c r="B63" s="43" t="s">
        <v>198</v>
      </c>
      <c r="C63" s="43"/>
      <c r="D63" s="20">
        <f>J100</f>
        <v>25.6</v>
      </c>
      <c r="H63" s="21"/>
      <c r="I63" s="16" t="s">
        <v>34</v>
      </c>
      <c r="J63" s="35"/>
    </row>
    <row r="64" spans="2:11" ht="12.75">
      <c r="B64" s="43" t="s">
        <v>29</v>
      </c>
      <c r="C64" s="43"/>
      <c r="D64" s="20">
        <f>J103</f>
        <v>0</v>
      </c>
      <c r="H64" s="21"/>
      <c r="I64" s="48" t="s">
        <v>35</v>
      </c>
      <c r="J64" s="25"/>
      <c r="K64" s="49">
        <v>0</v>
      </c>
    </row>
    <row r="65" spans="2:11" ht="12.75">
      <c r="B65" s="43" t="s">
        <v>30</v>
      </c>
      <c r="C65" s="43"/>
      <c r="D65" s="18">
        <f>J107</f>
        <v>57</v>
      </c>
      <c r="H65" s="21"/>
      <c r="I65" s="19" t="s">
        <v>36</v>
      </c>
      <c r="K65" s="50">
        <f>SUM(K63:K64)</f>
        <v>0</v>
      </c>
    </row>
    <row r="66" spans="2:8" ht="12.75">
      <c r="B66" s="22" t="s">
        <v>199</v>
      </c>
      <c r="C66" s="22"/>
      <c r="D66" s="18"/>
      <c r="H66" s="21"/>
    </row>
    <row r="67" spans="3:10" ht="12.75">
      <c r="C67" s="24" t="s">
        <v>31</v>
      </c>
      <c r="D67" s="25"/>
      <c r="E67" s="26">
        <f>SUM(D63:D65)</f>
        <v>82.6</v>
      </c>
      <c r="H67" s="21"/>
      <c r="I67" s="16" t="s">
        <v>37</v>
      </c>
      <c r="J67" s="35"/>
    </row>
    <row r="68" spans="8:11" ht="12.75">
      <c r="H68" s="21"/>
      <c r="I68" s="48" t="s">
        <v>188</v>
      </c>
      <c r="J68" s="25"/>
      <c r="K68" s="49">
        <v>37</v>
      </c>
    </row>
    <row r="69" spans="2:11" ht="12.75">
      <c r="B69" s="47" t="s">
        <v>7</v>
      </c>
      <c r="C69" s="47"/>
      <c r="D69" s="20"/>
      <c r="H69" s="21"/>
      <c r="I69" s="19" t="s">
        <v>36</v>
      </c>
      <c r="J69" s="35"/>
      <c r="K69" s="50">
        <f>SUM(K68)</f>
        <v>37</v>
      </c>
    </row>
    <row r="70" spans="3:8" ht="12.75">
      <c r="C70" s="24" t="s">
        <v>32</v>
      </c>
      <c r="D70" s="25"/>
      <c r="E70" s="26">
        <v>0</v>
      </c>
      <c r="H70" s="21"/>
    </row>
    <row r="71" spans="2:13" ht="12.75">
      <c r="B71" s="27"/>
      <c r="C71" s="27"/>
      <c r="E71" s="28"/>
      <c r="H71" s="36"/>
      <c r="I71" s="37"/>
      <c r="J71" s="37"/>
      <c r="K71" s="37"/>
      <c r="L71" s="37"/>
      <c r="M71" s="37"/>
    </row>
    <row r="72" spans="2:8" ht="12.75">
      <c r="B72" s="30" t="s">
        <v>72</v>
      </c>
      <c r="C72" s="30"/>
      <c r="D72" s="20"/>
      <c r="F72" s="57"/>
      <c r="H72" s="21"/>
    </row>
    <row r="73" spans="2:8" ht="12.75">
      <c r="B73" s="42" t="s">
        <v>199</v>
      </c>
      <c r="C73" s="42"/>
      <c r="D73" s="20"/>
      <c r="G73" s="73"/>
      <c r="H73" s="21"/>
    </row>
    <row r="74" spans="3:8" ht="12.75">
      <c r="C74" s="24" t="s">
        <v>75</v>
      </c>
      <c r="D74" s="25"/>
      <c r="E74" s="26">
        <f>J114</f>
        <v>38.95</v>
      </c>
      <c r="F74" s="28"/>
      <c r="G74" s="73"/>
      <c r="H74" s="21"/>
    </row>
    <row r="75" spans="2:8" ht="12.75">
      <c r="B75" s="27"/>
      <c r="C75" s="27"/>
      <c r="E75" s="28"/>
      <c r="F75" s="28"/>
      <c r="H75" s="21"/>
    </row>
    <row r="76" spans="2:8" ht="12.75">
      <c r="B76" s="30" t="s">
        <v>73</v>
      </c>
      <c r="C76" s="30"/>
      <c r="D76" s="20"/>
      <c r="H76" s="21"/>
    </row>
    <row r="77" spans="2:8" ht="12.75">
      <c r="B77" s="42" t="s">
        <v>199</v>
      </c>
      <c r="C77" s="42"/>
      <c r="D77" s="20"/>
      <c r="H77" s="21"/>
    </row>
    <row r="78" spans="3:8" ht="12.75">
      <c r="C78" s="24" t="s">
        <v>76</v>
      </c>
      <c r="D78" s="25"/>
      <c r="E78" s="26">
        <f>J125</f>
        <v>286.38</v>
      </c>
      <c r="H78" s="21"/>
    </row>
    <row r="79" spans="2:8" ht="12.75">
      <c r="B79" s="42"/>
      <c r="C79" s="42"/>
      <c r="D79" s="20"/>
      <c r="H79" s="21"/>
    </row>
    <row r="80" spans="2:8" ht="12.75">
      <c r="B80" s="30" t="s">
        <v>74</v>
      </c>
      <c r="C80" s="30"/>
      <c r="H80" s="21"/>
    </row>
    <row r="81" spans="2:8" ht="12.75">
      <c r="B81" s="42" t="s">
        <v>199</v>
      </c>
      <c r="C81" s="42"/>
      <c r="H81" s="21"/>
    </row>
    <row r="82" spans="3:8" ht="12.75">
      <c r="C82" s="24" t="s">
        <v>38</v>
      </c>
      <c r="D82" s="25"/>
      <c r="E82" s="26">
        <f>J140</f>
        <v>139.35999999999999</v>
      </c>
      <c r="H82" s="21"/>
    </row>
    <row r="83" ht="12.75">
      <c r="H83" s="21"/>
    </row>
    <row r="84" spans="2:8" ht="12.75">
      <c r="B84" s="30" t="s">
        <v>78</v>
      </c>
      <c r="C84" s="30"/>
      <c r="H84" s="21"/>
    </row>
    <row r="85" spans="3:8" ht="12.75">
      <c r="C85" s="24" t="s">
        <v>77</v>
      </c>
      <c r="D85" s="25"/>
      <c r="E85" s="26">
        <v>0</v>
      </c>
      <c r="H85" s="21"/>
    </row>
    <row r="86" ht="12.75">
      <c r="H86" s="21"/>
    </row>
    <row r="87" spans="2:8" ht="12.75">
      <c r="B87" s="30" t="s">
        <v>79</v>
      </c>
      <c r="C87" s="30"/>
      <c r="H87" s="21"/>
    </row>
    <row r="88" spans="3:8" ht="12.75">
      <c r="C88" s="24" t="s">
        <v>80</v>
      </c>
      <c r="D88" s="25"/>
      <c r="E88" s="26">
        <v>0</v>
      </c>
      <c r="H88" s="21"/>
    </row>
    <row r="89" spans="2:8" ht="12.75">
      <c r="B89" s="27"/>
      <c r="C89" s="27"/>
      <c r="E89" s="51"/>
      <c r="H89" s="21"/>
    </row>
    <row r="90" spans="2:8" ht="12.75">
      <c r="B90" s="33" t="s">
        <v>71</v>
      </c>
      <c r="C90" s="33"/>
      <c r="D90" s="25"/>
      <c r="E90" s="26"/>
      <c r="F90" s="34">
        <f>E49+E55+E60+E67+E70+E74+E78+E82+E85+E88</f>
        <v>4036.25</v>
      </c>
      <c r="H90" s="21"/>
    </row>
    <row r="91" spans="2:8" ht="12.75">
      <c r="B91" s="27"/>
      <c r="C91" s="27"/>
      <c r="E91" s="51"/>
      <c r="G91" s="73"/>
      <c r="H91" s="35"/>
    </row>
    <row r="92" spans="2:7" ht="15">
      <c r="B92" s="75" t="s">
        <v>81</v>
      </c>
      <c r="C92" s="75"/>
      <c r="F92" s="5">
        <f>F37-F90</f>
        <v>1020.75</v>
      </c>
      <c r="G92" s="73"/>
    </row>
    <row r="93" spans="7:10" ht="12.75">
      <c r="G93" s="73"/>
      <c r="H93" s="35"/>
      <c r="I93" s="35"/>
      <c r="J93" s="35"/>
    </row>
    <row r="94" spans="1:13" ht="12.75">
      <c r="A94" s="96"/>
      <c r="B94" s="96"/>
      <c r="C94" s="96"/>
      <c r="D94" s="96"/>
      <c r="E94" s="96"/>
      <c r="F94" s="96"/>
      <c r="G94" s="96"/>
      <c r="H94" s="97"/>
      <c r="I94" s="97"/>
      <c r="J94" s="97"/>
      <c r="K94" s="96"/>
      <c r="L94" s="96"/>
      <c r="M94" s="96"/>
    </row>
    <row r="95" spans="2:10" ht="15">
      <c r="B95" s="63" t="s">
        <v>196</v>
      </c>
      <c r="C95" s="63"/>
      <c r="G95" s="35"/>
      <c r="H95" s="1"/>
      <c r="I95" s="16"/>
      <c r="J95" s="16"/>
    </row>
    <row r="96" spans="8:10" ht="15">
      <c r="H96" s="1"/>
      <c r="I96" s="16"/>
      <c r="J96" s="16"/>
    </row>
    <row r="97" spans="1:8" ht="12.75">
      <c r="A97" s="19" t="s">
        <v>100</v>
      </c>
      <c r="F97" s="19" t="s">
        <v>6</v>
      </c>
      <c r="H97" s="20"/>
    </row>
    <row r="98" spans="1:8" ht="12.75">
      <c r="A98" s="16" t="s">
        <v>142</v>
      </c>
      <c r="D98" s="16"/>
      <c r="F98" t="s">
        <v>39</v>
      </c>
      <c r="H98" s="20"/>
    </row>
    <row r="99" spans="1:10" ht="12.75">
      <c r="A99" t="s">
        <v>141</v>
      </c>
      <c r="B99" t="s">
        <v>47</v>
      </c>
      <c r="D99" s="18">
        <v>10.01</v>
      </c>
      <c r="F99" t="s">
        <v>126</v>
      </c>
      <c r="G99" t="s">
        <v>129</v>
      </c>
      <c r="J99" s="20">
        <v>25.6</v>
      </c>
    </row>
    <row r="100" spans="1:10" ht="12.75">
      <c r="A100" s="16" t="s">
        <v>141</v>
      </c>
      <c r="B100" s="16" t="s">
        <v>47</v>
      </c>
      <c r="C100" s="16"/>
      <c r="D100" s="18">
        <v>20</v>
      </c>
      <c r="H100" s="98" t="s">
        <v>40</v>
      </c>
      <c r="I100" s="25"/>
      <c r="J100" s="39">
        <f>SUM(J99:J99)</f>
        <v>25.6</v>
      </c>
    </row>
    <row r="101" spans="1:10" ht="12.75">
      <c r="A101" s="16" t="s">
        <v>119</v>
      </c>
      <c r="B101" s="16" t="s">
        <v>47</v>
      </c>
      <c r="C101" s="16"/>
      <c r="D101" s="18">
        <v>10</v>
      </c>
      <c r="F101" t="s">
        <v>41</v>
      </c>
      <c r="J101" s="20"/>
    </row>
    <row r="102" spans="1:10" ht="12.75">
      <c r="A102" s="16" t="s">
        <v>154</v>
      </c>
      <c r="B102" s="16" t="s">
        <v>47</v>
      </c>
      <c r="C102" s="16"/>
      <c r="D102" s="18">
        <v>20</v>
      </c>
      <c r="J102" s="20">
        <v>0</v>
      </c>
    </row>
    <row r="103" spans="1:10" ht="12.75">
      <c r="A103" t="s">
        <v>124</v>
      </c>
      <c r="B103" t="s">
        <v>47</v>
      </c>
      <c r="D103" s="18">
        <v>20</v>
      </c>
      <c r="H103" s="98" t="s">
        <v>40</v>
      </c>
      <c r="I103" s="25"/>
      <c r="J103" s="39">
        <v>0</v>
      </c>
    </row>
    <row r="104" spans="1:6" ht="12.75">
      <c r="A104" t="s">
        <v>115</v>
      </c>
      <c r="B104" t="s">
        <v>47</v>
      </c>
      <c r="D104" s="18">
        <v>20</v>
      </c>
      <c r="F104" t="s">
        <v>42</v>
      </c>
    </row>
    <row r="105" spans="1:10" ht="12.75">
      <c r="A105" s="16" t="s">
        <v>115</v>
      </c>
      <c r="B105" t="s">
        <v>47</v>
      </c>
      <c r="D105" s="20">
        <v>10</v>
      </c>
      <c r="F105" s="16" t="s">
        <v>170</v>
      </c>
      <c r="G105" s="16" t="s">
        <v>171</v>
      </c>
      <c r="J105" s="18">
        <v>27</v>
      </c>
    </row>
    <row r="106" spans="1:10" ht="12.75">
      <c r="A106" t="s">
        <v>143</v>
      </c>
      <c r="B106" t="s">
        <v>47</v>
      </c>
      <c r="D106" s="20">
        <v>10</v>
      </c>
      <c r="F106" s="16" t="s">
        <v>154</v>
      </c>
      <c r="G106" s="16" t="s">
        <v>159</v>
      </c>
      <c r="J106" s="18">
        <v>30</v>
      </c>
    </row>
    <row r="107" spans="1:10" ht="12.75">
      <c r="A107" s="16" t="s">
        <v>132</v>
      </c>
      <c r="B107" t="s">
        <v>185</v>
      </c>
      <c r="D107" s="20">
        <v>10</v>
      </c>
      <c r="H107" s="98" t="s">
        <v>40</v>
      </c>
      <c r="I107" s="25"/>
      <c r="J107" s="39">
        <f>SUM(J105:J106)</f>
        <v>57</v>
      </c>
    </row>
    <row r="108" spans="1:10" ht="12.75">
      <c r="A108" s="16" t="s">
        <v>144</v>
      </c>
      <c r="B108" t="s">
        <v>47</v>
      </c>
      <c r="D108" s="20">
        <v>10</v>
      </c>
      <c r="G108" s="52"/>
      <c r="J108" s="28"/>
    </row>
    <row r="109" spans="1:10" ht="12.75">
      <c r="A109" s="16" t="s">
        <v>144</v>
      </c>
      <c r="B109" t="s">
        <v>47</v>
      </c>
      <c r="D109" s="20">
        <v>10</v>
      </c>
      <c r="G109" s="53" t="s">
        <v>43</v>
      </c>
      <c r="H109" s="25"/>
      <c r="I109" s="25"/>
      <c r="J109" s="34">
        <f>J100+J103+J107</f>
        <v>82.6</v>
      </c>
    </row>
    <row r="110" spans="1:4" ht="12.75">
      <c r="A110" s="16" t="s">
        <v>139</v>
      </c>
      <c r="B110" t="s">
        <v>185</v>
      </c>
      <c r="D110" s="20">
        <v>10</v>
      </c>
    </row>
    <row r="111" spans="1:6" ht="12.75">
      <c r="A111" s="16" t="s">
        <v>118</v>
      </c>
      <c r="B111" t="s">
        <v>47</v>
      </c>
      <c r="D111" s="20">
        <v>20</v>
      </c>
      <c r="F111" s="19" t="s">
        <v>72</v>
      </c>
    </row>
    <row r="112" spans="1:10" ht="12.75">
      <c r="A112" s="16"/>
      <c r="B112" s="98" t="s">
        <v>40</v>
      </c>
      <c r="C112" s="98"/>
      <c r="D112" s="26">
        <f>SUM(D99:D111)</f>
        <v>180.01</v>
      </c>
      <c r="F112" s="16" t="s">
        <v>161</v>
      </c>
      <c r="G112" s="16" t="s">
        <v>162</v>
      </c>
      <c r="J112" s="16">
        <v>38.95</v>
      </c>
    </row>
    <row r="113" spans="1:4" ht="12.75">
      <c r="A113" s="16" t="s">
        <v>85</v>
      </c>
      <c r="D113" s="16"/>
    </row>
    <row r="114" spans="1:10" ht="12.75">
      <c r="A114" s="16" t="s">
        <v>155</v>
      </c>
      <c r="B114" s="16" t="s">
        <v>113</v>
      </c>
      <c r="C114" s="16"/>
      <c r="D114" s="18">
        <v>10</v>
      </c>
      <c r="G114" s="53" t="s">
        <v>82</v>
      </c>
      <c r="H114" s="25"/>
      <c r="I114" s="25"/>
      <c r="J114" s="34">
        <f>SUM(J112:J113)</f>
        <v>38.95</v>
      </c>
    </row>
    <row r="115" spans="1:4" ht="12.75">
      <c r="A115" s="16" t="s">
        <v>145</v>
      </c>
      <c r="B115" t="s">
        <v>113</v>
      </c>
      <c r="D115" s="91">
        <v>10</v>
      </c>
    </row>
    <row r="116" spans="1:6" ht="12.75">
      <c r="A116" s="16"/>
      <c r="B116" s="98" t="s">
        <v>40</v>
      </c>
      <c r="C116" s="98"/>
      <c r="D116" s="26">
        <f>SUM(D114:D115)</f>
        <v>20</v>
      </c>
      <c r="F116" s="30" t="s">
        <v>73</v>
      </c>
    </row>
    <row r="117" spans="1:10" ht="12.75">
      <c r="A117" t="s">
        <v>44</v>
      </c>
      <c r="B117" s="52"/>
      <c r="C117" s="52"/>
      <c r="F117" s="16" t="s">
        <v>168</v>
      </c>
      <c r="G117" s="16" t="s">
        <v>164</v>
      </c>
      <c r="J117" s="18">
        <v>10</v>
      </c>
    </row>
    <row r="118" spans="1:10" ht="12.75">
      <c r="A118" s="16" t="s">
        <v>114</v>
      </c>
      <c r="B118" t="s">
        <v>113</v>
      </c>
      <c r="D118" s="20">
        <v>5</v>
      </c>
      <c r="F118" s="16" t="s">
        <v>167</v>
      </c>
      <c r="G118" s="16" t="s">
        <v>169</v>
      </c>
      <c r="J118" s="18">
        <v>53.23</v>
      </c>
    </row>
    <row r="119" spans="1:7" ht="12.75">
      <c r="A119" s="16" t="s">
        <v>117</v>
      </c>
      <c r="B119" t="s">
        <v>113</v>
      </c>
      <c r="D119" s="20">
        <v>5</v>
      </c>
      <c r="F119" s="16" t="s">
        <v>146</v>
      </c>
      <c r="G119" t="s">
        <v>182</v>
      </c>
    </row>
    <row r="120" spans="1:10" ht="12.75">
      <c r="A120" t="s">
        <v>117</v>
      </c>
      <c r="B120" t="s">
        <v>113</v>
      </c>
      <c r="D120" s="20">
        <v>6.5</v>
      </c>
      <c r="F120" s="30"/>
      <c r="G120" t="s">
        <v>183</v>
      </c>
      <c r="J120" s="20">
        <v>92.8</v>
      </c>
    </row>
    <row r="121" spans="2:10" ht="12.75">
      <c r="B121" s="98" t="s">
        <v>40</v>
      </c>
      <c r="C121" s="98"/>
      <c r="D121" s="39">
        <f>SUM(D118:D120)</f>
        <v>16.5</v>
      </c>
      <c r="F121" s="16" t="s">
        <v>145</v>
      </c>
      <c r="G121" s="16" t="s">
        <v>157</v>
      </c>
      <c r="J121" s="18">
        <v>48</v>
      </c>
    </row>
    <row r="122" spans="1:10" ht="12.75">
      <c r="A122" t="s">
        <v>45</v>
      </c>
      <c r="F122" t="s">
        <v>133</v>
      </c>
      <c r="G122" t="s">
        <v>181</v>
      </c>
      <c r="J122" s="20">
        <v>3.25</v>
      </c>
    </row>
    <row r="123" spans="1:10" ht="12.75">
      <c r="A123" t="s">
        <v>101</v>
      </c>
      <c r="B123" t="s">
        <v>113</v>
      </c>
      <c r="D123" s="20">
        <v>7</v>
      </c>
      <c r="F123" t="s">
        <v>115</v>
      </c>
      <c r="G123" t="s">
        <v>180</v>
      </c>
      <c r="J123" s="20">
        <v>1.95</v>
      </c>
    </row>
    <row r="124" spans="2:10" ht="12.75">
      <c r="B124" s="98" t="s">
        <v>40</v>
      </c>
      <c r="C124" s="98"/>
      <c r="D124" s="39">
        <f>SUM(D123:D123)</f>
        <v>7</v>
      </c>
      <c r="F124" s="16" t="s">
        <v>132</v>
      </c>
      <c r="G124" s="16" t="s">
        <v>184</v>
      </c>
      <c r="J124" s="20">
        <v>77.15</v>
      </c>
    </row>
    <row r="125" spans="1:10" ht="12.75">
      <c r="A125" t="s">
        <v>46</v>
      </c>
      <c r="G125" s="53" t="s">
        <v>105</v>
      </c>
      <c r="H125" s="25"/>
      <c r="I125" s="25"/>
      <c r="J125" s="34">
        <f>SUM(J117:J124)</f>
        <v>286.38</v>
      </c>
    </row>
    <row r="126" ht="12.75">
      <c r="D126" s="20">
        <v>0</v>
      </c>
    </row>
    <row r="127" spans="2:6" ht="12.75">
      <c r="B127" s="98" t="s">
        <v>40</v>
      </c>
      <c r="C127" s="98"/>
      <c r="D127" s="39">
        <f>SUM(D126)</f>
        <v>0</v>
      </c>
      <c r="F127" s="19" t="s">
        <v>74</v>
      </c>
    </row>
    <row r="128" spans="4:10" ht="12.75">
      <c r="D128" s="20"/>
      <c r="F128" s="16" t="s">
        <v>165</v>
      </c>
      <c r="G128" s="16" t="s">
        <v>166</v>
      </c>
      <c r="J128" s="18">
        <v>2.5</v>
      </c>
    </row>
    <row r="129" spans="2:10" ht="12.75">
      <c r="B129" s="33" t="s">
        <v>102</v>
      </c>
      <c r="C129" s="33"/>
      <c r="D129" s="34">
        <f>D112+D116+D121+D124+D127</f>
        <v>223.51</v>
      </c>
      <c r="F129" s="16" t="s">
        <v>146</v>
      </c>
      <c r="G129" s="16" t="s">
        <v>156</v>
      </c>
      <c r="J129" s="18">
        <v>3.1</v>
      </c>
    </row>
    <row r="130" spans="2:10" ht="12.75">
      <c r="B130" s="56"/>
      <c r="C130" s="56"/>
      <c r="D130" s="57"/>
      <c r="F130" s="16" t="s">
        <v>146</v>
      </c>
      <c r="G130" s="16" t="s">
        <v>158</v>
      </c>
      <c r="J130" s="18">
        <v>1.9</v>
      </c>
    </row>
    <row r="131" spans="1:10" ht="12.75">
      <c r="A131" s="19" t="s">
        <v>103</v>
      </c>
      <c r="F131" s="16" t="s">
        <v>146</v>
      </c>
      <c r="G131" s="16" t="s">
        <v>136</v>
      </c>
      <c r="J131" s="18">
        <v>1.35</v>
      </c>
    </row>
    <row r="132" spans="1:10" ht="12.75">
      <c r="A132" s="16" t="s">
        <v>119</v>
      </c>
      <c r="B132" t="s">
        <v>120</v>
      </c>
      <c r="D132" s="20">
        <v>0.95</v>
      </c>
      <c r="F132" s="16" t="s">
        <v>119</v>
      </c>
      <c r="G132" s="16" t="s">
        <v>160</v>
      </c>
      <c r="J132" s="18">
        <v>93.6</v>
      </c>
    </row>
    <row r="133" spans="1:10" ht="12.75">
      <c r="A133" s="16" t="s">
        <v>121</v>
      </c>
      <c r="B133" t="s">
        <v>48</v>
      </c>
      <c r="D133" s="20">
        <v>2.4</v>
      </c>
      <c r="F133" t="s">
        <v>124</v>
      </c>
      <c r="G133" t="s">
        <v>130</v>
      </c>
      <c r="J133" s="20">
        <v>1.5</v>
      </c>
    </row>
    <row r="134" spans="1:10" ht="12.75">
      <c r="A134" s="16" t="s">
        <v>121</v>
      </c>
      <c r="B134" t="s">
        <v>122</v>
      </c>
      <c r="D134" s="20">
        <v>0.75</v>
      </c>
      <c r="F134" t="s">
        <v>124</v>
      </c>
      <c r="G134" t="s">
        <v>186</v>
      </c>
      <c r="J134" s="20">
        <v>2.99</v>
      </c>
    </row>
    <row r="135" spans="1:10" ht="12.75">
      <c r="A135" s="16" t="s">
        <v>121</v>
      </c>
      <c r="B135" t="s">
        <v>120</v>
      </c>
      <c r="D135" s="20">
        <v>0.95</v>
      </c>
      <c r="F135" t="s">
        <v>124</v>
      </c>
      <c r="G135" t="s">
        <v>134</v>
      </c>
      <c r="J135">
        <v>0.73</v>
      </c>
    </row>
    <row r="136" spans="1:10" ht="12.75">
      <c r="A136" s="16" t="s">
        <v>121</v>
      </c>
      <c r="B136" t="s">
        <v>123</v>
      </c>
      <c r="D136" s="20">
        <v>2.2</v>
      </c>
      <c r="F136" t="s">
        <v>126</v>
      </c>
      <c r="G136" t="s">
        <v>135</v>
      </c>
      <c r="J136" s="20">
        <v>10.9</v>
      </c>
    </row>
    <row r="137" spans="1:10" ht="12.75">
      <c r="A137" s="16" t="s">
        <v>124</v>
      </c>
      <c r="B137" t="s">
        <v>125</v>
      </c>
      <c r="D137" s="20">
        <v>1.25</v>
      </c>
      <c r="F137" t="s">
        <v>139</v>
      </c>
      <c r="G137" t="s">
        <v>137</v>
      </c>
      <c r="J137" s="20">
        <v>11.97</v>
      </c>
    </row>
    <row r="138" spans="1:10" ht="12.75">
      <c r="A138" s="16" t="s">
        <v>126</v>
      </c>
      <c r="B138" t="s">
        <v>49</v>
      </c>
      <c r="D138" s="20">
        <v>1.25</v>
      </c>
      <c r="F138" t="s">
        <v>116</v>
      </c>
      <c r="G138" t="s">
        <v>138</v>
      </c>
      <c r="J138" s="20">
        <v>5.34</v>
      </c>
    </row>
    <row r="139" spans="1:10" ht="12.75">
      <c r="A139" s="16" t="s">
        <v>126</v>
      </c>
      <c r="B139" t="s">
        <v>125</v>
      </c>
      <c r="D139" s="20">
        <v>1.25</v>
      </c>
      <c r="F139" t="s">
        <v>116</v>
      </c>
      <c r="G139" t="s">
        <v>140</v>
      </c>
      <c r="J139" s="20">
        <v>3.48</v>
      </c>
    </row>
    <row r="140" spans="1:10" ht="12.75">
      <c r="A140" s="16" t="s">
        <v>126</v>
      </c>
      <c r="B140" t="s">
        <v>131</v>
      </c>
      <c r="D140" s="20">
        <v>14.4</v>
      </c>
      <c r="G140" s="53" t="s">
        <v>92</v>
      </c>
      <c r="H140" s="25"/>
      <c r="I140" s="25"/>
      <c r="J140" s="34">
        <f>SUM(J128:J139)</f>
        <v>139.35999999999999</v>
      </c>
    </row>
    <row r="141" spans="1:4" ht="12.75">
      <c r="A141" s="16" t="s">
        <v>117</v>
      </c>
      <c r="B141" t="s">
        <v>125</v>
      </c>
      <c r="D141" s="20">
        <v>1.25</v>
      </c>
    </row>
    <row r="142" spans="1:4" ht="12.75">
      <c r="A142" s="16" t="s">
        <v>127</v>
      </c>
      <c r="B142" t="s">
        <v>48</v>
      </c>
      <c r="D142" s="20">
        <v>2.4</v>
      </c>
    </row>
    <row r="143" spans="1:6" ht="12.75">
      <c r="A143" s="16" t="s">
        <v>127</v>
      </c>
      <c r="B143" t="s">
        <v>128</v>
      </c>
      <c r="D143" s="20">
        <v>3.15</v>
      </c>
      <c r="F143" s="16" t="s">
        <v>172</v>
      </c>
    </row>
    <row r="144" spans="1:6" ht="12.75">
      <c r="A144" s="16" t="s">
        <v>118</v>
      </c>
      <c r="B144" t="s">
        <v>125</v>
      </c>
      <c r="D144" s="20">
        <v>1.25</v>
      </c>
      <c r="F144" s="16" t="s">
        <v>173</v>
      </c>
    </row>
    <row r="145" spans="2:4" ht="12.75">
      <c r="B145" s="33" t="s">
        <v>93</v>
      </c>
      <c r="C145" s="33"/>
      <c r="D145" s="34">
        <f>SUM(D132:D144)</f>
        <v>33.449999999999996</v>
      </c>
    </row>
    <row r="147" spans="1:8" ht="12.75">
      <c r="A147" s="19" t="s">
        <v>5</v>
      </c>
      <c r="H147" s="20"/>
    </row>
    <row r="148" spans="1:8" ht="12.75">
      <c r="A148" s="16" t="s">
        <v>161</v>
      </c>
      <c r="B148" s="16" t="s">
        <v>163</v>
      </c>
      <c r="C148" s="16"/>
      <c r="D148" s="18">
        <v>242</v>
      </c>
      <c r="H148" s="20"/>
    </row>
    <row r="149" spans="1:8" ht="12.75">
      <c r="A149" s="16"/>
      <c r="B149" s="33" t="s">
        <v>94</v>
      </c>
      <c r="C149" s="33"/>
      <c r="D149" s="34">
        <f>SUM(D148)</f>
        <v>242</v>
      </c>
      <c r="H149" s="20"/>
    </row>
    <row r="150" ht="12.75">
      <c r="H150" s="20"/>
    </row>
    <row r="151" spans="1:13" ht="12.7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2:8" ht="15">
      <c r="B152" s="69" t="s">
        <v>0</v>
      </c>
      <c r="C152" s="1"/>
      <c r="D152" s="4"/>
      <c r="E152" s="4"/>
      <c r="F152" s="1"/>
      <c r="G152" s="1"/>
      <c r="H152" s="1"/>
    </row>
    <row r="153" spans="2:8" ht="15">
      <c r="B153" s="3"/>
      <c r="C153" s="1"/>
      <c r="D153" s="4"/>
      <c r="E153" s="4"/>
      <c r="F153" s="1"/>
      <c r="G153" s="1"/>
      <c r="H153" s="1"/>
    </row>
    <row r="154" spans="2:8" ht="15">
      <c r="B154" s="1"/>
      <c r="C154" s="1"/>
      <c r="D154" s="1"/>
      <c r="E154" s="1"/>
      <c r="F154" s="1"/>
      <c r="G154" s="1"/>
      <c r="H154" s="1"/>
    </row>
    <row r="155" spans="2:8" ht="15">
      <c r="B155" s="1" t="s">
        <v>65</v>
      </c>
      <c r="C155" s="1"/>
      <c r="D155" s="1"/>
      <c r="E155" s="1"/>
      <c r="F155" s="1"/>
      <c r="G155" s="1"/>
      <c r="H155" s="1"/>
    </row>
    <row r="156" spans="2:8" ht="15">
      <c r="B156" s="1" t="s">
        <v>1</v>
      </c>
      <c r="C156" s="1"/>
      <c r="D156" s="5"/>
      <c r="F156" s="5">
        <f>E19</f>
        <v>5032</v>
      </c>
      <c r="G156" s="1"/>
      <c r="H156" s="1"/>
    </row>
    <row r="157" spans="2:8" ht="15">
      <c r="B157" s="1" t="s">
        <v>2</v>
      </c>
      <c r="C157" s="1"/>
      <c r="D157" s="5"/>
      <c r="F157" s="5">
        <f>E28</f>
        <v>25</v>
      </c>
      <c r="G157" s="5">
        <f>SUM(F156:F157)</f>
        <v>5057</v>
      </c>
      <c r="H157" s="1"/>
    </row>
    <row r="158" spans="2:8" ht="15">
      <c r="B158" s="1"/>
      <c r="C158" s="1"/>
      <c r="D158" s="5"/>
      <c r="F158" s="6"/>
      <c r="G158" s="1"/>
      <c r="H158" s="1"/>
    </row>
    <row r="159" spans="2:8" ht="15">
      <c r="B159" s="1" t="s">
        <v>50</v>
      </c>
      <c r="C159" s="1"/>
      <c r="D159" s="5"/>
      <c r="F159" s="6"/>
      <c r="G159" s="1"/>
      <c r="H159" s="1"/>
    </row>
    <row r="160" spans="2:8" ht="15">
      <c r="B160" s="1" t="s">
        <v>53</v>
      </c>
      <c r="C160" s="1"/>
      <c r="D160" s="5"/>
      <c r="F160" s="1"/>
      <c r="G160" s="5">
        <f>Enero!F184</f>
        <v>0</v>
      </c>
      <c r="H160" s="1"/>
    </row>
    <row r="161" spans="2:8" ht="15">
      <c r="B161" s="1"/>
      <c r="C161" s="1"/>
      <c r="D161" s="5"/>
      <c r="F161" s="5"/>
      <c r="G161" s="5"/>
      <c r="H161" s="1"/>
    </row>
    <row r="162" spans="2:8" ht="15">
      <c r="B162" s="1"/>
      <c r="C162" s="1"/>
      <c r="D162" s="5"/>
      <c r="F162" s="5"/>
      <c r="G162" s="1"/>
      <c r="H162" s="1"/>
    </row>
    <row r="163" spans="2:8" ht="15.75">
      <c r="B163" s="7"/>
      <c r="C163" s="8" t="s">
        <v>3</v>
      </c>
      <c r="D163" s="7"/>
      <c r="E163" s="25"/>
      <c r="F163" s="7"/>
      <c r="G163" s="8">
        <f>G157+G160</f>
        <v>5057</v>
      </c>
      <c r="H163" s="1"/>
    </row>
    <row r="164" spans="2:8" ht="15.75">
      <c r="B164" s="1"/>
      <c r="C164" s="9"/>
      <c r="D164" s="5"/>
      <c r="E164" s="5"/>
      <c r="F164" s="9"/>
      <c r="G164" s="1"/>
      <c r="H164" s="1"/>
    </row>
    <row r="165" spans="2:8" ht="15.75">
      <c r="B165" s="5" t="s">
        <v>70</v>
      </c>
      <c r="C165" s="1"/>
      <c r="D165" s="5"/>
      <c r="E165" s="5"/>
      <c r="F165" s="9"/>
      <c r="G165" s="1"/>
      <c r="H165" s="79"/>
    </row>
    <row r="166" spans="2:8" ht="15">
      <c r="B166" s="1" t="s">
        <v>4</v>
      </c>
      <c r="C166" s="5"/>
      <c r="D166" s="5"/>
      <c r="E166" s="5">
        <f>E49</f>
        <v>2990</v>
      </c>
      <c r="F166" s="1"/>
      <c r="G166" s="1"/>
      <c r="H166" s="80"/>
    </row>
    <row r="167" spans="2:8" ht="15">
      <c r="B167" s="1" t="s">
        <v>83</v>
      </c>
      <c r="C167" s="5"/>
      <c r="D167" s="5"/>
      <c r="E167" s="5">
        <f>E55</f>
        <v>256.96</v>
      </c>
      <c r="F167" s="1"/>
      <c r="G167" s="1"/>
      <c r="H167" s="1"/>
    </row>
    <row r="168" spans="2:8" ht="15">
      <c r="B168" s="1" t="s">
        <v>5</v>
      </c>
      <c r="C168" s="5"/>
      <c r="D168" s="5"/>
      <c r="E168" s="5">
        <f>E60</f>
        <v>242</v>
      </c>
      <c r="F168" s="1"/>
      <c r="G168" s="1"/>
      <c r="H168" s="1"/>
    </row>
    <row r="169" spans="2:8" ht="15">
      <c r="B169" s="10" t="s">
        <v>6</v>
      </c>
      <c r="C169" s="5"/>
      <c r="D169" s="5"/>
      <c r="E169" s="5">
        <f>E67</f>
        <v>82.6</v>
      </c>
      <c r="F169" s="1"/>
      <c r="G169" s="1"/>
      <c r="H169" s="1"/>
    </row>
    <row r="170" spans="2:8" ht="15">
      <c r="B170" s="10" t="s">
        <v>7</v>
      </c>
      <c r="C170" s="5"/>
      <c r="D170" s="5"/>
      <c r="E170" s="5">
        <f>E70</f>
        <v>0</v>
      </c>
      <c r="F170" s="1"/>
      <c r="G170" s="1"/>
      <c r="H170" s="1"/>
    </row>
    <row r="171" spans="2:8" ht="15">
      <c r="B171" s="1" t="s">
        <v>72</v>
      </c>
      <c r="C171" s="5"/>
      <c r="D171" s="5"/>
      <c r="E171" s="5">
        <f>E74</f>
        <v>38.95</v>
      </c>
      <c r="F171" s="1"/>
      <c r="G171" s="1"/>
      <c r="H171" s="1"/>
    </row>
    <row r="172" spans="2:8" ht="15">
      <c r="B172" s="1" t="s">
        <v>73</v>
      </c>
      <c r="C172" s="5"/>
      <c r="D172" s="5"/>
      <c r="E172" s="5">
        <f>E78</f>
        <v>286.38</v>
      </c>
      <c r="F172" s="1"/>
      <c r="G172" s="1"/>
      <c r="H172" s="1"/>
    </row>
    <row r="173" spans="2:8" ht="15">
      <c r="B173" s="1" t="s">
        <v>74</v>
      </c>
      <c r="C173" s="1"/>
      <c r="D173" s="5"/>
      <c r="E173" s="5">
        <f>E82</f>
        <v>139.35999999999999</v>
      </c>
      <c r="F173" s="1"/>
      <c r="G173" s="1"/>
      <c r="H173" s="1"/>
    </row>
    <row r="174" spans="2:8" ht="15">
      <c r="B174" s="1" t="s">
        <v>78</v>
      </c>
      <c r="C174" s="1"/>
      <c r="D174" s="5"/>
      <c r="E174" s="5">
        <f>E85</f>
        <v>0</v>
      </c>
      <c r="F174" s="1"/>
      <c r="G174" s="1"/>
      <c r="H174" s="1"/>
    </row>
    <row r="175" spans="2:8" ht="15">
      <c r="B175" s="1" t="s">
        <v>79</v>
      </c>
      <c r="C175" s="1"/>
      <c r="D175" s="5"/>
      <c r="E175" s="5">
        <f>E88</f>
        <v>0</v>
      </c>
      <c r="F175" s="1"/>
      <c r="G175" s="1"/>
      <c r="H175" s="1"/>
    </row>
    <row r="176" spans="2:8" ht="15">
      <c r="B176" s="1"/>
      <c r="C176" s="1"/>
      <c r="D176" s="5"/>
      <c r="E176" s="5"/>
      <c r="F176" s="1"/>
      <c r="G176" s="1"/>
      <c r="H176" s="1"/>
    </row>
    <row r="177" spans="2:8" ht="15.75">
      <c r="B177" s="7"/>
      <c r="C177" s="8" t="s">
        <v>84</v>
      </c>
      <c r="D177" s="7"/>
      <c r="E177" s="7"/>
      <c r="F177" s="25"/>
      <c r="G177" s="8">
        <f>E166+E167+E168+E169+E170+E171+E172+E173+E174+E175</f>
        <v>4036.25</v>
      </c>
      <c r="H177" s="1"/>
    </row>
    <row r="178" spans="2:8" ht="15">
      <c r="B178" s="5"/>
      <c r="C178" s="5"/>
      <c r="D178" s="5"/>
      <c r="E178" s="5"/>
      <c r="G178" s="5"/>
      <c r="H178" s="1"/>
    </row>
    <row r="179" spans="2:8" ht="15.75">
      <c r="B179" s="77"/>
      <c r="C179" s="77" t="s">
        <v>81</v>
      </c>
      <c r="D179" s="8"/>
      <c r="E179" s="77"/>
      <c r="F179" s="25"/>
      <c r="G179" s="8">
        <f>G163-G177</f>
        <v>1020.75</v>
      </c>
      <c r="H179" s="1"/>
    </row>
    <row r="180" spans="2:8" ht="15.75">
      <c r="B180" s="1"/>
      <c r="C180" s="1"/>
      <c r="D180" s="9"/>
      <c r="E180" s="1"/>
      <c r="F180" s="1"/>
      <c r="G180" s="1"/>
      <c r="H180" s="1"/>
    </row>
    <row r="181" spans="2:8" ht="16.5" thickBot="1">
      <c r="B181" s="11"/>
      <c r="C181" s="12"/>
      <c r="D181" s="11"/>
      <c r="E181" s="11"/>
      <c r="F181" s="12"/>
      <c r="G181" s="11"/>
      <c r="H181" s="11"/>
    </row>
    <row r="182" spans="2:8" ht="15.75">
      <c r="B182" s="13"/>
      <c r="C182" s="14"/>
      <c r="D182" s="13"/>
      <c r="E182" s="13"/>
      <c r="F182" s="14"/>
      <c r="G182" s="13"/>
      <c r="H182" s="13"/>
    </row>
    <row r="183" spans="2:8" ht="15.75">
      <c r="B183" s="13"/>
      <c r="C183" s="14"/>
      <c r="D183" s="13"/>
      <c r="E183" s="13"/>
      <c r="F183" s="14"/>
      <c r="G183" s="13"/>
      <c r="H183" s="13"/>
    </row>
    <row r="184" spans="2:8" ht="15">
      <c r="B184" s="1"/>
      <c r="C184" s="1"/>
      <c r="D184" s="1"/>
      <c r="E184" s="1"/>
      <c r="F184" s="1"/>
      <c r="G184" s="1"/>
      <c r="H184" s="1"/>
    </row>
    <row r="185" spans="2:8" ht="15">
      <c r="B185" s="70" t="s">
        <v>8</v>
      </c>
      <c r="C185" s="1"/>
      <c r="D185" s="15"/>
      <c r="E185" s="15"/>
      <c r="F185" s="1"/>
      <c r="G185" s="1"/>
      <c r="H185" s="1"/>
    </row>
    <row r="186" spans="2:8" ht="15">
      <c r="B186" s="1"/>
      <c r="C186" s="1"/>
      <c r="D186" s="1"/>
      <c r="E186" s="1"/>
      <c r="F186" s="1"/>
      <c r="G186" s="1"/>
      <c r="H186" s="1"/>
    </row>
    <row r="187" spans="2:8" ht="15.75">
      <c r="B187" s="7" t="s">
        <v>9</v>
      </c>
      <c r="C187" s="7"/>
      <c r="D187" s="7"/>
      <c r="E187" s="7"/>
      <c r="F187" s="8">
        <v>3327.16</v>
      </c>
      <c r="G187" s="13"/>
      <c r="H187" s="1"/>
    </row>
    <row r="188" spans="2:8" ht="15">
      <c r="B188" s="13"/>
      <c r="C188" s="5"/>
      <c r="D188" s="1"/>
      <c r="E188" s="13"/>
      <c r="F188" s="54"/>
      <c r="G188" s="13"/>
      <c r="H188" s="1"/>
    </row>
    <row r="189" spans="2:8" ht="15">
      <c r="B189" s="55"/>
      <c r="C189" s="1" t="s">
        <v>52</v>
      </c>
      <c r="D189" s="1"/>
      <c r="E189" s="1"/>
      <c r="F189" s="54">
        <f>G179</f>
        <v>1020.75</v>
      </c>
      <c r="G189" s="13"/>
      <c r="H189" s="1"/>
    </row>
    <row r="190" spans="2:8" ht="15">
      <c r="B190" s="55"/>
      <c r="C190" s="1" t="s">
        <v>59</v>
      </c>
      <c r="D190" s="1"/>
      <c r="E190" s="1"/>
      <c r="F190" s="54">
        <f>M26</f>
        <v>-100</v>
      </c>
      <c r="G190" s="13"/>
      <c r="H190" s="1"/>
    </row>
    <row r="191" spans="2:8" ht="15">
      <c r="B191" s="13"/>
      <c r="C191" s="1"/>
      <c r="D191" s="1"/>
      <c r="E191" s="61"/>
      <c r="F191" s="61"/>
      <c r="G191" s="13"/>
      <c r="H191" s="1"/>
    </row>
    <row r="192" spans="2:8" ht="15.75">
      <c r="B192" s="62" t="s">
        <v>10</v>
      </c>
      <c r="C192" s="62"/>
      <c r="D192" s="62"/>
      <c r="E192" s="13"/>
      <c r="F192" s="14">
        <f>SUM(F187:F190)</f>
        <v>4247.91</v>
      </c>
      <c r="G192" s="13"/>
      <c r="H192" s="1"/>
    </row>
    <row r="193" spans="2:8" ht="15.75">
      <c r="B193" s="13"/>
      <c r="C193" s="13"/>
      <c r="D193" s="13"/>
      <c r="E193" s="13"/>
      <c r="F193" s="14"/>
      <c r="G193" s="1"/>
      <c r="H193" s="1"/>
    </row>
    <row r="194" spans="2:8" ht="15.75">
      <c r="B194" s="1" t="s">
        <v>189</v>
      </c>
      <c r="C194" s="1"/>
      <c r="D194" s="1"/>
      <c r="E194" s="1"/>
      <c r="F194" s="9">
        <f>M41</f>
        <v>8004</v>
      </c>
      <c r="G194" s="1"/>
      <c r="H194" s="1"/>
    </row>
    <row r="195" spans="2:8" ht="15.75">
      <c r="B195" s="1"/>
      <c r="C195" s="1"/>
      <c r="D195" s="1"/>
      <c r="E195" s="1"/>
      <c r="F195" s="9"/>
      <c r="G195" s="1"/>
      <c r="H195" s="1"/>
    </row>
    <row r="196" spans="2:8" ht="15.75">
      <c r="B196" s="95" t="s">
        <v>190</v>
      </c>
      <c r="C196" s="1"/>
      <c r="D196" s="1"/>
      <c r="E196" s="1"/>
      <c r="F196" s="9">
        <f>SUM(F192,F194)</f>
        <v>12251.91</v>
      </c>
      <c r="G196" s="1"/>
      <c r="H196" s="1"/>
    </row>
  </sheetData>
  <printOptions/>
  <pageMargins left="0.44" right="0.75" top="1" bottom="1" header="0" footer="0"/>
  <pageSetup fitToHeight="1" fitToWidth="1" horizontalDpi="600" verticalDpi="600" orientation="portrait" paperSize="9" scale="66" r:id="rId1"/>
  <rowBreaks count="2" manualBreakCount="2">
    <brk id="100" min="1" max="11" man="1"/>
    <brk id="10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Empresarios Agrupados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Empresarios Agrupados AIE</dc:creator>
  <cp:keywords/>
  <dc:description/>
  <cp:lastModifiedBy>Alberto</cp:lastModifiedBy>
  <cp:lastPrinted>2005-02-11T15:39:52Z</cp:lastPrinted>
  <dcterms:created xsi:type="dcterms:W3CDTF">2004-08-20T12:34:18Z</dcterms:created>
  <dcterms:modified xsi:type="dcterms:W3CDTF">2005-03-13T21:39:28Z</dcterms:modified>
  <cp:category/>
  <cp:version/>
  <cp:contentType/>
  <cp:contentStatus/>
</cp:coreProperties>
</file>