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Enero" sheetId="1" r:id="rId1"/>
    <sheet name="Febrero" sheetId="2" r:id="rId2"/>
    <sheet name="Marzo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<sst xmlns="http://schemas.openxmlformats.org/spreadsheetml/2006/main" count="729" uniqueCount="232">
  <si>
    <t>CUENTA DE RESULTADOS (completa)</t>
  </si>
  <si>
    <t>MOVIMIENTOS DE CAJA (completos)</t>
  </si>
  <si>
    <t>INGRESOS CORRIENTES:</t>
  </si>
  <si>
    <t>Caja inicio mes:</t>
  </si>
  <si>
    <t>A. Cuotas</t>
  </si>
  <si>
    <t>Resultado neto mes</t>
  </si>
  <si>
    <t>Nº</t>
  </si>
  <si>
    <t>cuota</t>
  </si>
  <si>
    <t>1. Alcalá</t>
  </si>
  <si>
    <t>Fondos:</t>
  </si>
  <si>
    <t>2. Aravaca</t>
  </si>
  <si>
    <t>Aportaciones de caja a fondos:</t>
  </si>
  <si>
    <t>3. De Verde</t>
  </si>
  <si>
    <t xml:space="preserve">  1. Amort. Furgo grande</t>
  </si>
  <si>
    <t>4. Elipa/Gato Negro</t>
  </si>
  <si>
    <t xml:space="preserve">  2. Amort. Furgo peque</t>
  </si>
  <si>
    <t>5. Estrecho</t>
  </si>
  <si>
    <t xml:space="preserve">  3. Amort. Motoazada</t>
  </si>
  <si>
    <t>6. Guinda</t>
  </si>
  <si>
    <t xml:space="preserve">  4. Fdo 1/4 jda</t>
  </si>
  <si>
    <t>7. Lavandería</t>
  </si>
  <si>
    <t xml:space="preserve">  5. Fdo Cooperativo</t>
  </si>
  <si>
    <t>8. Lavapiés</t>
  </si>
  <si>
    <t xml:space="preserve">  6. Seg. Soc.</t>
  </si>
  <si>
    <t>9. Prospe</t>
  </si>
  <si>
    <t xml:space="preserve">  7. Auto-ges.Sal</t>
  </si>
  <si>
    <t>10. Sanse</t>
  </si>
  <si>
    <t>11. Tirso</t>
  </si>
  <si>
    <t>Traslado de fondos a caja:</t>
  </si>
  <si>
    <t>subtotal cuotas</t>
  </si>
  <si>
    <t>Total Ingresos Corrientes:</t>
  </si>
  <si>
    <t>Movimiento neto caja/fondos:</t>
  </si>
  <si>
    <t>OTROS INGRESOS:</t>
  </si>
  <si>
    <t>Caja final mes:</t>
  </si>
  <si>
    <t>Total Otros Ingresos:</t>
  </si>
  <si>
    <t>TOTAL INGRESOS:</t>
  </si>
  <si>
    <t>MOVIMIENTOS DE FONDOS</t>
  </si>
  <si>
    <t>COSTES:</t>
  </si>
  <si>
    <t xml:space="preserve">    Fondo</t>
  </si>
  <si>
    <t>Inicio mes</t>
  </si>
  <si>
    <t>Entradas</t>
  </si>
  <si>
    <t>Salidas</t>
  </si>
  <si>
    <t>Final mes</t>
  </si>
  <si>
    <t>1. Asignaciones:</t>
  </si>
  <si>
    <t>1. Furgo grande</t>
  </si>
  <si>
    <t>1. Andrea (jc)</t>
  </si>
  <si>
    <t>2. Furgo peque</t>
  </si>
  <si>
    <t>2. Ruth (jc)</t>
  </si>
  <si>
    <t>3. Motoazada</t>
  </si>
  <si>
    <t>3. Juan (3/4jc)</t>
  </si>
  <si>
    <t>4. 1/4 jornada</t>
  </si>
  <si>
    <t>4. Sandra (jc)</t>
  </si>
  <si>
    <t>5. Cooperativo</t>
  </si>
  <si>
    <t>5. Willow (3/4jc)</t>
  </si>
  <si>
    <t>6. Seg. Soc.</t>
  </si>
  <si>
    <t>7. Auto-ges.Sal</t>
  </si>
  <si>
    <t>subtotal asignas (4,5 j.)</t>
  </si>
  <si>
    <t xml:space="preserve">    TOTAL</t>
  </si>
  <si>
    <t>2. Transporte:</t>
  </si>
  <si>
    <t>Notas:</t>
  </si>
  <si>
    <t xml:space="preserve">   - Combustible/Aceite</t>
  </si>
  <si>
    <t xml:space="preserve">   - Autobus</t>
  </si>
  <si>
    <t>2. Furgo peque: aportación normal: €100</t>
  </si>
  <si>
    <t>(Ver abajo detalles)</t>
  </si>
  <si>
    <t>3. Motoazada: aportación normal: €40</t>
  </si>
  <si>
    <t>subtotal transporte</t>
  </si>
  <si>
    <t>4. 1/4 jornada: aportación de 330 euros (seguimos en 4,5 jornadas)</t>
  </si>
  <si>
    <t>5. Cooperativo:</t>
  </si>
  <si>
    <t>Ver Notas en Página 3</t>
  </si>
  <si>
    <t>3. Arrendamientos:</t>
  </si>
  <si>
    <t>6. Seg. Social:</t>
  </si>
  <si>
    <t xml:space="preserve">   - Casa/Almacén</t>
  </si>
  <si>
    <t xml:space="preserve">   - Tierras</t>
  </si>
  <si>
    <t>subtotal arrendamientos</t>
  </si>
  <si>
    <t xml:space="preserve"> </t>
  </si>
  <si>
    <t>4. Agrícolas:</t>
  </si>
  <si>
    <t>OTROS DINEROS APARTADOS:</t>
  </si>
  <si>
    <t xml:space="preserve">   - Plantel y Semillas</t>
  </si>
  <si>
    <t xml:space="preserve">   - Labores</t>
  </si>
  <si>
    <r>
      <t xml:space="preserve">Donación de Juanjo </t>
    </r>
    <r>
      <rPr>
        <sz val="9"/>
        <rFont val="Arial"/>
        <family val="2"/>
      </rPr>
      <t>(822-624)</t>
    </r>
    <r>
      <rPr>
        <sz val="10"/>
        <rFont val="Arial"/>
        <family val="0"/>
      </rPr>
      <t xml:space="preserve">: </t>
    </r>
  </si>
  <si>
    <t xml:space="preserve">   - Estiercol</t>
  </si>
  <si>
    <t>subtotal agrícolas</t>
  </si>
  <si>
    <t>5. Comunicaciones:</t>
  </si>
  <si>
    <t>DEUDAS A FINAL DE MES</t>
  </si>
  <si>
    <t>subtotal comunicaciones</t>
  </si>
  <si>
    <t>Debemos:</t>
  </si>
  <si>
    <t>no debemos nada</t>
  </si>
  <si>
    <t>6. Mantenimiento/Averías:</t>
  </si>
  <si>
    <t>TOTAL</t>
  </si>
  <si>
    <t>subtotal mantenimiento</t>
  </si>
  <si>
    <t>Nos deben:</t>
  </si>
  <si>
    <t>7. Otros Gastos:</t>
  </si>
  <si>
    <t>subtotal otros gastos</t>
  </si>
  <si>
    <t>Total Costes</t>
  </si>
  <si>
    <t>RESULTADO NETO:</t>
  </si>
  <si>
    <t>DETALLES</t>
  </si>
  <si>
    <t>2. Combustible/Aceite:</t>
  </si>
  <si>
    <t>3. Arrendamientos</t>
  </si>
  <si>
    <t>Total Arrendamientos</t>
  </si>
  <si>
    <t>4. Agrícolas</t>
  </si>
  <si>
    <t>subtotal</t>
  </si>
  <si>
    <t>Labores:</t>
  </si>
  <si>
    <t>Estiércol:</t>
  </si>
  <si>
    <t>Motobomba:</t>
  </si>
  <si>
    <t>Total Agrícolas</t>
  </si>
  <si>
    <t>Total Combust./Aceite</t>
  </si>
  <si>
    <t>Total Comunicaciones</t>
  </si>
  <si>
    <t>2. Autobus:</t>
  </si>
  <si>
    <t>Total Mantenimiento/Averías</t>
  </si>
  <si>
    <t>Total otros Gastos</t>
  </si>
  <si>
    <t>Total Autobus</t>
  </si>
  <si>
    <t>CUENTA DE RESULTADOS (Resumen)</t>
  </si>
  <si>
    <t>Total Ingresos:</t>
  </si>
  <si>
    <t>1. Asignaciones</t>
  </si>
  <si>
    <t>5. Comunicaciones</t>
  </si>
  <si>
    <t>6. Mantenimiento/Averías</t>
  </si>
  <si>
    <t>7. Otros Gastos</t>
  </si>
  <si>
    <t>Total Costes:</t>
  </si>
  <si>
    <t>MOVIMIENTOS DE CAJA (Resumen)</t>
  </si>
  <si>
    <t>A. Resultado neto mes:</t>
  </si>
  <si>
    <t>B. Movimiento neto de fondos:</t>
  </si>
  <si>
    <t>MOVIMIENTOS DE FONDOS (Resumen)</t>
  </si>
  <si>
    <t>Fondos inicio mes:</t>
  </si>
  <si>
    <t>A. de caja</t>
  </si>
  <si>
    <t>B. a caja</t>
  </si>
  <si>
    <t>Fondos final mes:</t>
  </si>
  <si>
    <t xml:space="preserve">En la asamblea extraordinaria sobre la Seg.Soc. se acordó que los costes de la Seg.Soc. se financiarían en parte subiendo la cuota a €42 y en </t>
  </si>
  <si>
    <t>Nota 2: Fondo Cooperativo.</t>
  </si>
  <si>
    <t>BAH Perales - Cuentas enero 2007</t>
  </si>
  <si>
    <t>Furgo grande:</t>
  </si>
  <si>
    <t>Furgo peque:</t>
  </si>
  <si>
    <t>1. Furgo grande: gastamos todo para comprar la nueva</t>
  </si>
  <si>
    <t>Total SS</t>
  </si>
  <si>
    <t>8. Seguridad Social</t>
  </si>
  <si>
    <t>(pagan 3 atrasadas)</t>
  </si>
  <si>
    <t>Acción colectiva Estrecho</t>
  </si>
  <si>
    <t>3. Compra furgo</t>
  </si>
  <si>
    <t>SALIDAS DE CAJA:</t>
  </si>
  <si>
    <t>INGRESOS EN CAJA:</t>
  </si>
  <si>
    <t>Pago Tcs</t>
  </si>
  <si>
    <t>Nota 1: Fondo Seguridad Social.</t>
  </si>
  <si>
    <t>parte mediante acciones colectivas. El dinero de la acciones colectivas se pone ahora en este nuevo fondo hasta nueva decisión</t>
  </si>
  <si>
    <t>Salen €540 para pagar la diferencia entre lo que costaba la furgo (€5400) y lo que teníamos en el fondo de furgo grande (€4860). La furgo ha</t>
  </si>
  <si>
    <t>costado €9400 y el BAH-SMV ha aportado €4000. Entran €120.13 que son los intereses de 2006 en Triodos, según se acordó en asamblea</t>
  </si>
  <si>
    <t>7. Auto-ges. Salud: aportación €30 (grupo Lavandería)</t>
  </si>
  <si>
    <t>Intereses Triodos (Año 2006)</t>
  </si>
  <si>
    <t>Compra furgo nueva</t>
  </si>
  <si>
    <t>2. Presupuesto enero</t>
  </si>
  <si>
    <t>1 Cuota Guinda (Oct. 2006)</t>
  </si>
  <si>
    <t>BAH Perales - Cuentas febrero 2007</t>
  </si>
  <si>
    <t>4. Recibo de agua</t>
  </si>
  <si>
    <t>5. Pago Seguridad Social</t>
  </si>
  <si>
    <t>Casita Perales</t>
  </si>
  <si>
    <t>Agua</t>
  </si>
  <si>
    <t>SALIDAS DE CAJA (Ver Nota 3):</t>
  </si>
  <si>
    <t>Nota 3: Salidas de caja (nueva contabilidad).</t>
  </si>
  <si>
    <t xml:space="preserve">Se incluyen como salidas de caja el pago de asignaciones, el presupuesto que cada mes se da al GT y otros gastos que ha tenido la coope </t>
  </si>
  <si>
    <t>fuera de este presupuesto (en este mes: pago de Seguridad Social, recibo del agua y compra de furgo)</t>
  </si>
  <si>
    <t>Concierto Gruta (Prospe)</t>
  </si>
  <si>
    <t>Aportación Elipa</t>
  </si>
  <si>
    <t>Gasoil</t>
  </si>
  <si>
    <t>Gomas elásticas</t>
  </si>
  <si>
    <t>Dvd's</t>
  </si>
  <si>
    <t>per-arg</t>
  </si>
  <si>
    <t>mad-per</t>
  </si>
  <si>
    <t>amb-per</t>
  </si>
  <si>
    <t>per-amb</t>
  </si>
  <si>
    <t>per-mad</t>
  </si>
  <si>
    <t>mad-arg</t>
  </si>
  <si>
    <t>mad-amb</t>
  </si>
  <si>
    <t>Gomón riego</t>
  </si>
  <si>
    <t>amb-arg</t>
  </si>
  <si>
    <t>arg-mad</t>
  </si>
  <si>
    <t>amb-mad</t>
  </si>
  <si>
    <t>smv-lad</t>
  </si>
  <si>
    <t>mad-smv</t>
  </si>
  <si>
    <t>mad-mon</t>
  </si>
  <si>
    <t>Bombillas furgo peque</t>
  </si>
  <si>
    <t>Planta</t>
  </si>
  <si>
    <t>Cuchillos cosecha</t>
  </si>
  <si>
    <t>Alquiler furgo</t>
  </si>
  <si>
    <t>Papelería</t>
  </si>
  <si>
    <t>Cebada para abono verde</t>
  </si>
  <si>
    <t>Cuaderno</t>
  </si>
  <si>
    <t>Con los pies en la tierra</t>
  </si>
  <si>
    <t xml:space="preserve">bono </t>
  </si>
  <si>
    <t>B. Acciones Colectivas/ Donaciones/ etc</t>
  </si>
  <si>
    <t>Comida Alcalá</t>
  </si>
  <si>
    <t>Pagos furgo y manzanas (detalles abajo)</t>
  </si>
  <si>
    <t>Teléfono enero</t>
  </si>
  <si>
    <t>Cuaderno cosecha</t>
  </si>
  <si>
    <t>Abono</t>
  </si>
  <si>
    <t>Gasolina</t>
  </si>
  <si>
    <t>xx/02/07</t>
  </si>
  <si>
    <t>Viaje formación</t>
  </si>
  <si>
    <t>Pago TC's</t>
  </si>
  <si>
    <t>Sin cambios</t>
  </si>
  <si>
    <t>DETALLES PAGOS DE ALQUILER DE FURGO Y MANZANAS</t>
  </si>
  <si>
    <t>Grupo</t>
  </si>
  <si>
    <t>Manzanas</t>
  </si>
  <si>
    <t>Total</t>
  </si>
  <si>
    <t>Nota: Lavapiés pagó de mas (25.4 euros) y por eso salen 541 en el apartado de ingresos</t>
  </si>
  <si>
    <t>Queda a deber: 46.8 euros de furgoneta (Tirso) y 230.8 de manzanas (varios grupos)</t>
  </si>
  <si>
    <t>3. Pago SS</t>
  </si>
  <si>
    <t>4. Otros (fitosanitario Fernando)</t>
  </si>
  <si>
    <t>(pagan 19 menos por exceso en febrero)</t>
  </si>
  <si>
    <t>(faltan 43?)</t>
  </si>
  <si>
    <t>Donación de Cobijo:</t>
  </si>
  <si>
    <t>(Se quedará como dinero apartado hasta decidir qué hacemos)</t>
  </si>
  <si>
    <t>4. Gastos Comisión Autogestión Salud</t>
  </si>
  <si>
    <t>5. Donación Cobijo (dinero apartado)</t>
  </si>
  <si>
    <t>Aravaca (Marz. 2007)</t>
  </si>
  <si>
    <t>Reparación C15</t>
  </si>
  <si>
    <t>6. Reparación C15</t>
  </si>
  <si>
    <t>Teléfono febrero</t>
  </si>
  <si>
    <t>Bombillas furgo grande</t>
  </si>
  <si>
    <t>Reparación Motoazada</t>
  </si>
  <si>
    <t>per-car</t>
  </si>
  <si>
    <t>tie-arg</t>
  </si>
  <si>
    <t>amb-tie</t>
  </si>
  <si>
    <t>Aceite</t>
  </si>
  <si>
    <t>Horquillo (herramienta)</t>
  </si>
  <si>
    <t>Planta (Perales)</t>
  </si>
  <si>
    <t>Planta (SMV)</t>
  </si>
  <si>
    <t>Fotocopias</t>
  </si>
  <si>
    <t>Gomas cosecha</t>
  </si>
  <si>
    <t>Siembra patata (tractor)</t>
  </si>
  <si>
    <t>Recibo luz</t>
  </si>
  <si>
    <t xml:space="preserve">   - Recibos</t>
  </si>
  <si>
    <t>BAH Perales - Cuentas marzo 2007</t>
  </si>
  <si>
    <t>Viaje Tolosa (charla)</t>
  </si>
  <si>
    <t>Donación Cobijo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</si>
</sst>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mmm\-yyyy"/>
  </numFmts>
  <fonts count="25">
    <font>
      <sz val="10"/>
      <name val="Arial"/>
      <family val="0"/>
    </font>
    <font>
      <b/>
      <u val="single"/>
      <sz val="14"/>
      <name val="Arial"/>
      <family val="2"/>
    </font>
    <font>
      <b/>
      <i/>
      <u val="doub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6"/>
      <name val="Arial"/>
      <family val="0"/>
    </font>
    <font>
      <sz val="9"/>
      <name val="Arial"/>
      <family val="2"/>
    </font>
    <font>
      <sz val="7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"/>
      <family val="2"/>
    </font>
    <font>
      <i/>
      <u val="doub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u val="double"/>
      <sz val="12"/>
      <name val="Arial"/>
      <family val="2"/>
    </font>
    <font>
      <i/>
      <u val="doub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2" fontId="12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4" fillId="0" borderId="2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2" fontId="14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9" fillId="0" borderId="0" xfId="0" applyFont="1" applyFill="1" applyAlignment="1">
      <alignment/>
    </xf>
    <xf numFmtId="1" fontId="0" fillId="0" borderId="7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/>
    </xf>
    <xf numFmtId="1" fontId="0" fillId="0" borderId="9" xfId="0" applyNumberForma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2" fontId="0" fillId="0" borderId="2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14" fillId="0" borderId="0" xfId="0" applyNumberFormat="1" applyFont="1" applyFill="1" applyAlignment="1">
      <alignment/>
    </xf>
    <xf numFmtId="0" fontId="0" fillId="0" borderId="7" xfId="0" applyFill="1" applyBorder="1" applyAlignment="1">
      <alignment/>
    </xf>
    <xf numFmtId="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4" fillId="0" borderId="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4" fontId="0" fillId="0" borderId="0" xfId="0" applyNumberForma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2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16" fillId="0" borderId="2" xfId="0" applyFont="1" applyFill="1" applyBorder="1" applyAlignment="1">
      <alignment/>
    </xf>
    <xf numFmtId="2" fontId="20" fillId="0" borderId="2" xfId="0" applyNumberFormat="1" applyFont="1" applyFill="1" applyBorder="1" applyAlignment="1">
      <alignment/>
    </xf>
    <xf numFmtId="0" fontId="18" fillId="0" borderId="2" xfId="0" applyFont="1" applyFill="1" applyBorder="1" applyAlignment="1">
      <alignment/>
    </xf>
    <xf numFmtId="2" fontId="21" fillId="0" borderId="2" xfId="0" applyNumberFormat="1" applyFont="1" applyFill="1" applyBorder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2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15" fillId="0" borderId="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6" xfId="0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0" fillId="0" borderId="15" xfId="0" applyFill="1" applyBorder="1" applyAlignment="1">
      <alignment/>
    </xf>
    <xf numFmtId="0" fontId="9" fillId="0" borderId="5" xfId="0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2" fontId="0" fillId="0" borderId="15" xfId="0" applyNumberFormat="1" applyBorder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143</xdr:row>
      <xdr:rowOff>0</xdr:rowOff>
    </xdr:from>
    <xdr:to>
      <xdr:col>7</xdr:col>
      <xdr:colOff>38100</xdr:colOff>
      <xdr:row>161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2667000" y="23717250"/>
          <a:ext cx="154305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28125" style="0" customWidth="1"/>
    <col min="6" max="6" width="13.28125" style="0" customWidth="1"/>
    <col min="7" max="7" width="12.00390625" style="0" customWidth="1"/>
    <col min="8" max="8" width="12.574218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128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v>5461.5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H199</f>
        <v>-4031.1500000000005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11</v>
      </c>
      <c r="D10" s="20">
        <v>44</v>
      </c>
      <c r="E10" s="13">
        <v>616</v>
      </c>
      <c r="F10" s="21" t="s">
        <v>134</v>
      </c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374</v>
      </c>
      <c r="F14" s="23"/>
      <c r="G14" s="1"/>
      <c r="H14" s="1"/>
      <c r="I14" s="14"/>
      <c r="J14" s="1"/>
      <c r="K14" s="2" t="s">
        <v>19</v>
      </c>
      <c r="L14" s="2"/>
      <c r="M14" s="25">
        <v>-330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-120.13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798</v>
      </c>
      <c r="F16" s="27"/>
      <c r="G16" s="1"/>
      <c r="H16" s="1"/>
      <c r="I16" s="14"/>
      <c r="J16" s="2"/>
      <c r="K16" s="2" t="s">
        <v>23</v>
      </c>
      <c r="L16" s="1"/>
      <c r="M16" s="25">
        <v>-250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420</v>
      </c>
      <c r="F18" s="23"/>
      <c r="G18" s="1"/>
      <c r="H18" s="1"/>
      <c r="I18" s="14"/>
      <c r="J18" s="2"/>
      <c r="M18" s="16">
        <f>SUM(M11:M17)</f>
        <v>-1020.13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6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28" t="s">
        <v>29</v>
      </c>
      <c r="C20" s="29">
        <f>SUM(C9:C19)</f>
        <v>128</v>
      </c>
      <c r="D20" s="29"/>
      <c r="E20" s="30"/>
      <c r="F20" s="9">
        <f>SUM(E9:E19)</f>
        <v>5598</v>
      </c>
      <c r="G20" s="1"/>
      <c r="H20" s="1"/>
      <c r="I20" s="14"/>
      <c r="J20" s="2"/>
      <c r="K20" s="2" t="s">
        <v>13</v>
      </c>
      <c r="L20" s="1"/>
      <c r="M20" s="16">
        <v>4860</v>
      </c>
      <c r="N20" s="1"/>
    </row>
    <row r="21" spans="1:14" ht="12.75">
      <c r="A21" s="1"/>
      <c r="B21" s="31"/>
      <c r="C21" s="31"/>
      <c r="D21" s="31"/>
      <c r="E21" s="32"/>
      <c r="F21" s="33"/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4" t="s">
        <v>30</v>
      </c>
      <c r="C22" s="34"/>
      <c r="D22" s="34"/>
      <c r="E22" s="30"/>
      <c r="F22" s="35">
        <f>F20</f>
        <v>5598</v>
      </c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6"/>
      <c r="C23" s="36"/>
      <c r="D23" s="36"/>
      <c r="E23" s="37"/>
      <c r="F23" s="37"/>
      <c r="G23" s="1"/>
      <c r="H23" s="1"/>
      <c r="I23" s="14"/>
      <c r="J23" s="1"/>
      <c r="K23" s="2" t="s">
        <v>19</v>
      </c>
      <c r="L23" s="1"/>
      <c r="M23" s="16">
        <v>0</v>
      </c>
      <c r="N23" s="1"/>
    </row>
    <row r="24" spans="1:14" ht="15">
      <c r="A24" s="1"/>
      <c r="B24" s="38" t="s">
        <v>32</v>
      </c>
      <c r="C24" s="38"/>
      <c r="D24" s="38"/>
      <c r="E24" s="37"/>
      <c r="F24" s="1"/>
      <c r="G24" s="1"/>
      <c r="H24" s="1"/>
      <c r="I24" s="14"/>
      <c r="J24" s="1"/>
      <c r="K24" s="2" t="s">
        <v>21</v>
      </c>
      <c r="L24" s="1"/>
      <c r="M24" s="16">
        <v>540</v>
      </c>
      <c r="N24" s="1"/>
    </row>
    <row r="25" spans="1:14" ht="12.75">
      <c r="A25" s="1"/>
      <c r="B25" s="19" t="s">
        <v>135</v>
      </c>
      <c r="C25" s="19"/>
      <c r="D25" s="19"/>
      <c r="E25" s="13"/>
      <c r="F25" s="32">
        <v>250</v>
      </c>
      <c r="G25" s="39"/>
      <c r="H25" s="1"/>
      <c r="I25" s="14"/>
      <c r="J25" s="1"/>
      <c r="K25" s="2" t="s">
        <v>23</v>
      </c>
      <c r="M25" s="16">
        <v>450</v>
      </c>
      <c r="N25" s="1"/>
    </row>
    <row r="26" spans="1:14" ht="12.75">
      <c r="A26" s="1"/>
      <c r="B26" s="19" t="s">
        <v>145</v>
      </c>
      <c r="C26" s="19"/>
      <c r="D26" s="19"/>
      <c r="E26" s="13"/>
      <c r="F26" s="32">
        <v>120.13</v>
      </c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B27" s="34" t="s">
        <v>34</v>
      </c>
      <c r="C27" s="34"/>
      <c r="D27" s="34"/>
      <c r="E27" s="30"/>
      <c r="F27" s="35">
        <f>SUM(F25:F26)</f>
        <v>370.13</v>
      </c>
      <c r="G27" s="39"/>
      <c r="H27" s="1"/>
      <c r="I27" s="14"/>
      <c r="J27" s="1"/>
      <c r="K27" s="1"/>
      <c r="L27" s="1"/>
      <c r="M27" s="13">
        <f>SUM(M20:M26)</f>
        <v>5850</v>
      </c>
      <c r="N27" s="1"/>
    </row>
    <row r="28" spans="1:14" ht="12.75">
      <c r="A28" s="1"/>
      <c r="B28" s="42"/>
      <c r="C28" s="42"/>
      <c r="D28" s="42"/>
      <c r="E28" s="37"/>
      <c r="F28" s="39"/>
      <c r="G28" s="1"/>
      <c r="H28" s="1"/>
      <c r="I28" s="14"/>
      <c r="J28" s="1"/>
      <c r="K28" s="1" t="s">
        <v>31</v>
      </c>
      <c r="L28" s="1"/>
      <c r="M28" s="1"/>
      <c r="N28" s="13">
        <f>M18+M27</f>
        <v>4829.87</v>
      </c>
    </row>
    <row r="29" spans="1:14" ht="12.75">
      <c r="A29" s="1"/>
      <c r="B29" s="34" t="s">
        <v>35</v>
      </c>
      <c r="C29" s="34"/>
      <c r="D29" s="34"/>
      <c r="E29" s="30"/>
      <c r="F29" s="35"/>
      <c r="G29" s="35">
        <f>F22+F27</f>
        <v>5968.13</v>
      </c>
      <c r="H29" s="1"/>
      <c r="I29" s="14"/>
      <c r="J29" s="2"/>
      <c r="K29" s="1"/>
      <c r="L29" s="1"/>
      <c r="M29" s="1"/>
      <c r="N29" s="13"/>
    </row>
    <row r="30" spans="1:14" ht="12.75">
      <c r="A30" s="1"/>
      <c r="B30" s="1"/>
      <c r="C30" s="1"/>
      <c r="D30" s="1"/>
      <c r="E30" s="1"/>
      <c r="F30" s="1"/>
      <c r="G30" s="1"/>
      <c r="H30" s="1"/>
      <c r="I30" s="14"/>
      <c r="J30" s="7" t="s">
        <v>33</v>
      </c>
      <c r="K30" s="8"/>
      <c r="L30" s="8"/>
      <c r="M30" s="8"/>
      <c r="N30" s="9">
        <f>N5+N7+N28</f>
        <v>6260.219999999999</v>
      </c>
    </row>
    <row r="31" spans="1:14" ht="15">
      <c r="A31" s="1"/>
      <c r="B31" s="6" t="s">
        <v>37</v>
      </c>
      <c r="C31" s="6"/>
      <c r="D31" s="6"/>
      <c r="E31" s="31"/>
      <c r="F31" s="37"/>
      <c r="G31" s="32"/>
      <c r="H31" s="1"/>
      <c r="I31" s="14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40"/>
      <c r="J32" s="41"/>
      <c r="K32" s="41"/>
      <c r="L32" s="41"/>
      <c r="M32" s="41"/>
      <c r="N32" s="41"/>
    </row>
    <row r="33" spans="1:14" ht="12.75">
      <c r="A33" s="1"/>
      <c r="B33" s="12" t="s">
        <v>43</v>
      </c>
      <c r="C33" s="12"/>
      <c r="D33" s="12"/>
      <c r="E33" s="13"/>
      <c r="F33" s="1"/>
      <c r="G33" s="1"/>
      <c r="H33" s="1"/>
      <c r="I33" s="14"/>
      <c r="J33" s="1"/>
      <c r="K33" s="1"/>
      <c r="L33" s="1"/>
      <c r="M33" s="1"/>
      <c r="N33" s="1"/>
    </row>
    <row r="34" spans="1:14" ht="12.75">
      <c r="A34" s="1"/>
      <c r="B34" s="49" t="s">
        <v>45</v>
      </c>
      <c r="C34" s="19"/>
      <c r="D34" s="19"/>
      <c r="E34" s="16">
        <v>660</v>
      </c>
      <c r="F34" s="1"/>
      <c r="G34" s="1"/>
      <c r="H34" s="1"/>
      <c r="I34" s="14"/>
      <c r="J34" s="1"/>
      <c r="K34" s="1"/>
      <c r="L34" s="1"/>
      <c r="M34" s="1"/>
      <c r="N34" s="1"/>
    </row>
    <row r="35" spans="1:14" ht="15">
      <c r="A35" s="1"/>
      <c r="B35" s="19" t="s">
        <v>47</v>
      </c>
      <c r="C35" s="19"/>
      <c r="D35" s="19"/>
      <c r="E35" s="16">
        <v>660</v>
      </c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19" t="s">
        <v>49</v>
      </c>
      <c r="C36" s="19"/>
      <c r="D36" s="19"/>
      <c r="E36" s="16">
        <v>495</v>
      </c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19" t="s">
        <v>51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53</v>
      </c>
      <c r="C38" s="19"/>
      <c r="D38" s="19"/>
      <c r="E38" s="16">
        <v>495</v>
      </c>
      <c r="F38" s="1"/>
      <c r="G38" s="1"/>
      <c r="H38" s="1"/>
      <c r="I38" s="14"/>
      <c r="J38" s="46" t="s">
        <v>44</v>
      </c>
      <c r="K38" s="47">
        <v>4710</v>
      </c>
      <c r="L38" s="47">
        <v>150</v>
      </c>
      <c r="M38" s="47">
        <v>4860</v>
      </c>
      <c r="N38" s="48">
        <f>K38+L38-M38</f>
        <v>0</v>
      </c>
    </row>
    <row r="39" spans="1:14" ht="12.75">
      <c r="A39" s="1"/>
      <c r="B39" s="1"/>
      <c r="C39" s="19"/>
      <c r="D39" s="19"/>
      <c r="E39" s="16"/>
      <c r="F39" s="1"/>
      <c r="G39" s="1"/>
      <c r="H39" s="1"/>
      <c r="I39" s="14"/>
      <c r="J39" s="14" t="s">
        <v>46</v>
      </c>
      <c r="K39" s="47">
        <v>1840</v>
      </c>
      <c r="L39" s="47">
        <v>100</v>
      </c>
      <c r="M39" s="47">
        <f>Q39*-1</f>
        <v>0</v>
      </c>
      <c r="N39" s="50">
        <f aca="true" t="shared" si="0" ref="N39:N44">K39+L39-M39</f>
        <v>1940</v>
      </c>
    </row>
    <row r="40" spans="1:14" ht="12.75">
      <c r="A40" s="1"/>
      <c r="B40" s="1"/>
      <c r="C40" s="29" t="s">
        <v>56</v>
      </c>
      <c r="D40" s="29"/>
      <c r="E40" s="30"/>
      <c r="F40" s="9">
        <f>SUM(E34:E38)</f>
        <v>2970</v>
      </c>
      <c r="G40" s="1"/>
      <c r="H40" s="1"/>
      <c r="I40" s="14"/>
      <c r="J40" s="14" t="s">
        <v>48</v>
      </c>
      <c r="K40" s="47">
        <v>1280</v>
      </c>
      <c r="L40" s="47">
        <v>40</v>
      </c>
      <c r="M40" s="47">
        <f>Q40*-1</f>
        <v>0</v>
      </c>
      <c r="N40" s="50">
        <f t="shared" si="0"/>
        <v>1320</v>
      </c>
    </row>
    <row r="41" spans="1:14" ht="12.75">
      <c r="A41" s="1"/>
      <c r="B41" s="1"/>
      <c r="C41" s="1"/>
      <c r="D41" s="1"/>
      <c r="E41" s="1"/>
      <c r="F41" s="1"/>
      <c r="G41" s="1"/>
      <c r="H41" s="1"/>
      <c r="I41" s="14"/>
      <c r="J41" s="5" t="s">
        <v>50</v>
      </c>
      <c r="K41" s="51">
        <v>1490</v>
      </c>
      <c r="L41" s="47">
        <v>330</v>
      </c>
      <c r="M41" s="47">
        <f>Q41*-1</f>
        <v>0</v>
      </c>
      <c r="N41" s="50">
        <f t="shared" si="0"/>
        <v>1820</v>
      </c>
    </row>
    <row r="42" spans="1:14" ht="12.75">
      <c r="A42" s="1"/>
      <c r="B42" s="12" t="s">
        <v>58</v>
      </c>
      <c r="C42" s="12"/>
      <c r="D42" s="12"/>
      <c r="E42" s="13"/>
      <c r="F42" s="1"/>
      <c r="G42" s="1"/>
      <c r="H42" s="1"/>
      <c r="I42" s="14"/>
      <c r="J42" s="5" t="s">
        <v>52</v>
      </c>
      <c r="K42" s="51">
        <v>6640</v>
      </c>
      <c r="L42" s="117">
        <v>120.13</v>
      </c>
      <c r="M42" s="51">
        <v>540</v>
      </c>
      <c r="N42" s="118">
        <f t="shared" si="0"/>
        <v>6220.13</v>
      </c>
    </row>
    <row r="43" spans="1:14" ht="12.75">
      <c r="A43" s="1"/>
      <c r="B43" s="2" t="s">
        <v>60</v>
      </c>
      <c r="C43" s="2"/>
      <c r="D43" s="2"/>
      <c r="E43" s="13">
        <f>E108</f>
        <v>186.92000000000002</v>
      </c>
      <c r="F43" s="1"/>
      <c r="G43" s="1"/>
      <c r="H43" s="1"/>
      <c r="I43" s="14"/>
      <c r="J43" s="5" t="s">
        <v>54</v>
      </c>
      <c r="K43" s="51">
        <v>200</v>
      </c>
      <c r="L43" s="51">
        <v>250</v>
      </c>
      <c r="M43" s="51">
        <v>576</v>
      </c>
      <c r="N43" s="52">
        <f t="shared" si="0"/>
        <v>-126</v>
      </c>
    </row>
    <row r="44" spans="1:14" ht="12.75">
      <c r="A44" s="1"/>
      <c r="B44" s="2" t="s">
        <v>61</v>
      </c>
      <c r="C44" s="2"/>
      <c r="D44" s="2"/>
      <c r="E44" s="13">
        <f>E140</f>
        <v>189.96000000000004</v>
      </c>
      <c r="F44" s="1"/>
      <c r="G44" s="1"/>
      <c r="H44" s="1"/>
      <c r="I44" s="14"/>
      <c r="J44" s="5" t="s">
        <v>55</v>
      </c>
      <c r="K44" s="51">
        <v>210</v>
      </c>
      <c r="L44" s="51">
        <v>30</v>
      </c>
      <c r="M44" s="51">
        <v>0</v>
      </c>
      <c r="N44" s="52">
        <f t="shared" si="0"/>
        <v>240</v>
      </c>
    </row>
    <row r="45" spans="1:14" ht="12.75">
      <c r="A45" s="1"/>
      <c r="B45" s="19" t="s">
        <v>63</v>
      </c>
      <c r="C45" s="19"/>
      <c r="D45" s="19"/>
      <c r="E45" s="13"/>
      <c r="F45" s="1"/>
      <c r="G45" s="1"/>
      <c r="H45" s="1"/>
      <c r="I45" s="14"/>
      <c r="J45" s="53" t="s">
        <v>57</v>
      </c>
      <c r="K45" s="54">
        <f>SUM(K38:K44)</f>
        <v>16370</v>
      </c>
      <c r="L45" s="54">
        <f>SUM(L38:L44)</f>
        <v>1020.13</v>
      </c>
      <c r="M45" s="54">
        <f>SUM(M38:M44)</f>
        <v>5976</v>
      </c>
      <c r="N45" s="119">
        <f>SUM(N38:N44)</f>
        <v>11414.130000000001</v>
      </c>
    </row>
    <row r="46" spans="1:14" ht="12.75">
      <c r="A46" s="1"/>
      <c r="B46" s="1"/>
      <c r="C46" s="29" t="s">
        <v>65</v>
      </c>
      <c r="D46" s="29"/>
      <c r="E46" s="30"/>
      <c r="F46" s="9">
        <f>E43+E44</f>
        <v>376.88000000000005</v>
      </c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56"/>
      <c r="C47" s="56"/>
      <c r="D47" s="56"/>
      <c r="E47" s="13"/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2" t="s">
        <v>69</v>
      </c>
      <c r="C48" s="12"/>
      <c r="D48" s="12"/>
      <c r="E48" s="13"/>
      <c r="F48" s="1"/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2" t="s">
        <v>71</v>
      </c>
      <c r="C49" s="2"/>
      <c r="D49" s="2"/>
      <c r="E49" s="16">
        <f>K91</f>
        <v>255.8</v>
      </c>
      <c r="F49" s="1"/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57" t="s">
        <v>72</v>
      </c>
      <c r="C50" s="57"/>
      <c r="D50" s="57"/>
      <c r="E50" s="16">
        <f>K94</f>
        <v>0</v>
      </c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1"/>
      <c r="C51" s="29" t="s">
        <v>73</v>
      </c>
      <c r="D51" s="29"/>
      <c r="E51" s="30"/>
      <c r="F51" s="58">
        <f>SUM(E49:E50)</f>
        <v>255.8</v>
      </c>
      <c r="G51" s="1"/>
      <c r="H51" s="1"/>
      <c r="I51" s="14"/>
      <c r="J51" s="55" t="s">
        <v>66</v>
      </c>
      <c r="M51" s="19"/>
      <c r="N51" s="19"/>
    </row>
    <row r="52" spans="1:14" ht="12.75">
      <c r="A52" s="1"/>
      <c r="B52" s="59"/>
      <c r="C52" s="59"/>
      <c r="D52" s="59"/>
      <c r="E52" s="32"/>
      <c r="F52" s="1"/>
      <c r="G52" s="1"/>
      <c r="H52" s="1"/>
      <c r="I52" s="14"/>
      <c r="J52" s="55" t="s">
        <v>67</v>
      </c>
      <c r="K52" s="19" t="s">
        <v>68</v>
      </c>
      <c r="L52" s="19"/>
      <c r="M52" s="19"/>
      <c r="N52" s="19"/>
    </row>
    <row r="53" spans="1:14" ht="12.75">
      <c r="A53" s="1"/>
      <c r="B53" s="60" t="s">
        <v>75</v>
      </c>
      <c r="C53" s="60"/>
      <c r="D53" s="60"/>
      <c r="E53" s="13"/>
      <c r="F53" s="1"/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57" t="s">
        <v>77</v>
      </c>
      <c r="C54" s="57"/>
      <c r="D54" s="57"/>
      <c r="E54" s="13">
        <f>K102</f>
        <v>36.3</v>
      </c>
      <c r="F54" s="1"/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57" t="s">
        <v>78</v>
      </c>
      <c r="C55" s="57"/>
      <c r="D55" s="57"/>
      <c r="E55" s="13">
        <f>K106</f>
        <v>0</v>
      </c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57" t="s">
        <v>80</v>
      </c>
      <c r="C56" s="57"/>
      <c r="D56" s="57"/>
      <c r="E56" s="16">
        <f>K108</f>
        <v>0</v>
      </c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19" t="s">
        <v>63</v>
      </c>
      <c r="C57" s="19"/>
      <c r="D57" s="19"/>
      <c r="E57" s="16"/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1"/>
      <c r="C58" s="29" t="s">
        <v>81</v>
      </c>
      <c r="D58" s="29"/>
      <c r="E58" s="30"/>
      <c r="F58" s="9">
        <f>SUM(E54:E56)</f>
        <v>36.3</v>
      </c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2" t="s">
        <v>82</v>
      </c>
      <c r="C60" s="12"/>
      <c r="D60" s="12"/>
      <c r="E60" s="13"/>
      <c r="F60" s="1"/>
      <c r="G60" s="1"/>
      <c r="H60" s="1"/>
      <c r="I60" s="14"/>
      <c r="J60" s="61" t="s">
        <v>79</v>
      </c>
      <c r="K60" s="30"/>
      <c r="L60" s="62"/>
      <c r="M60" s="63">
        <v>198</v>
      </c>
      <c r="N60" s="1"/>
    </row>
    <row r="61" spans="1:14" ht="12.75">
      <c r="A61" s="1"/>
      <c r="B61" s="19" t="s">
        <v>63</v>
      </c>
      <c r="C61" s="56"/>
      <c r="D61" s="56"/>
      <c r="E61" s="13"/>
      <c r="F61" s="1"/>
      <c r="G61" s="1"/>
      <c r="H61" s="1"/>
      <c r="I61" s="14"/>
      <c r="J61" s="37"/>
      <c r="K61" s="37"/>
      <c r="L61" s="64"/>
      <c r="M61" s="64"/>
      <c r="N61" s="1"/>
    </row>
    <row r="62" spans="1:14" ht="12.75">
      <c r="A62" s="1"/>
      <c r="B62" s="1"/>
      <c r="C62" s="29" t="s">
        <v>84</v>
      </c>
      <c r="D62" s="29"/>
      <c r="E62" s="30"/>
      <c r="F62" s="9">
        <f>K115</f>
        <v>0</v>
      </c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31"/>
      <c r="C63" s="31"/>
      <c r="D63" s="31"/>
      <c r="E63" s="1"/>
      <c r="F63" s="32"/>
      <c r="G63" s="39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2" t="s">
        <v>87</v>
      </c>
      <c r="C64" s="12"/>
      <c r="D64" s="12"/>
      <c r="E64" s="13"/>
      <c r="F64" s="1"/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19" t="s">
        <v>63</v>
      </c>
      <c r="C65" s="56"/>
      <c r="D65" s="56"/>
      <c r="E65" s="13"/>
      <c r="F65" s="1"/>
      <c r="G65" s="32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1"/>
      <c r="C66" s="29" t="s">
        <v>89</v>
      </c>
      <c r="D66" s="29"/>
      <c r="E66" s="30"/>
      <c r="F66" s="9">
        <f>K120</f>
        <v>5.8</v>
      </c>
      <c r="G66" s="32"/>
      <c r="H66" s="1"/>
      <c r="I66" s="14"/>
      <c r="J66" s="1"/>
      <c r="K66" s="1"/>
      <c r="L66" s="1"/>
      <c r="M66" s="1"/>
      <c r="N66" s="1"/>
    </row>
    <row r="67" spans="1:14" ht="12.75">
      <c r="A67" s="1"/>
      <c r="B67" s="56"/>
      <c r="C67" s="56"/>
      <c r="D67" s="56"/>
      <c r="E67" s="13"/>
      <c r="F67" s="1"/>
      <c r="G67" s="1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2" t="s">
        <v>91</v>
      </c>
      <c r="C68" s="12"/>
      <c r="D68" s="12"/>
      <c r="E68" s="1"/>
      <c r="F68" s="1"/>
      <c r="G68" s="1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19" t="s">
        <v>63</v>
      </c>
      <c r="C69" s="56"/>
      <c r="D69" s="56"/>
      <c r="E69" s="1"/>
      <c r="F69" s="1"/>
      <c r="G69" s="1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1"/>
      <c r="C70" s="29" t="s">
        <v>92</v>
      </c>
      <c r="D70" s="29"/>
      <c r="E70" s="30"/>
      <c r="F70" s="9">
        <f>K132</f>
        <v>5742.54</v>
      </c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2" t="s">
        <v>133</v>
      </c>
      <c r="C72" s="1"/>
      <c r="D72" s="1"/>
      <c r="E72" s="1"/>
      <c r="F72" s="1"/>
      <c r="G72" s="1"/>
      <c r="H72" s="1"/>
      <c r="I72" s="14"/>
      <c r="J72" s="66" t="s">
        <v>148</v>
      </c>
      <c r="K72" s="30"/>
      <c r="L72" s="67">
        <v>44</v>
      </c>
      <c r="M72" s="1"/>
      <c r="N72" s="1"/>
    </row>
    <row r="73" spans="1:14" ht="12.75">
      <c r="A73" s="1"/>
      <c r="B73" s="1" t="s">
        <v>63</v>
      </c>
      <c r="C73" s="1"/>
      <c r="D73" s="1"/>
      <c r="E73" s="1"/>
      <c r="F73" s="1"/>
      <c r="G73" s="1"/>
      <c r="H73" s="1"/>
      <c r="I73" s="14"/>
      <c r="J73" s="43" t="s">
        <v>88</v>
      </c>
      <c r="K73" s="37"/>
      <c r="L73" s="68">
        <f>SUM(L72)</f>
        <v>44</v>
      </c>
      <c r="M73" s="1"/>
      <c r="N73" s="1"/>
    </row>
    <row r="74" spans="1:14" ht="12.75">
      <c r="A74" s="1"/>
      <c r="B74" s="1"/>
      <c r="C74" s="29" t="s">
        <v>92</v>
      </c>
      <c r="D74" s="30"/>
      <c r="E74" s="30"/>
      <c r="F74" s="58">
        <f>K135</f>
        <v>576.12</v>
      </c>
      <c r="G74" s="1"/>
      <c r="H74" s="1"/>
      <c r="I74" s="14"/>
      <c r="J74" s="1"/>
      <c r="K74" s="1"/>
      <c r="L74" s="1"/>
      <c r="M74" s="1"/>
      <c r="N74" s="1"/>
    </row>
    <row r="75" spans="1:14" ht="12.75">
      <c r="A75" s="1"/>
      <c r="C75" s="1"/>
      <c r="D75" s="1"/>
      <c r="E75" s="1"/>
      <c r="F75" s="1"/>
      <c r="G75" s="1"/>
      <c r="H75" s="69"/>
      <c r="I75" s="40"/>
      <c r="J75" s="41"/>
      <c r="K75" s="41"/>
      <c r="L75" s="41"/>
      <c r="M75" s="41"/>
      <c r="N75" s="41"/>
    </row>
    <row r="76" spans="1:14" ht="12.75">
      <c r="A76" s="1"/>
      <c r="B76" s="34" t="s">
        <v>93</v>
      </c>
      <c r="C76" s="34"/>
      <c r="D76" s="34"/>
      <c r="E76" s="30"/>
      <c r="F76" s="9"/>
      <c r="G76" s="35">
        <f>F40+F46+F51+F58+F62+F66+F70+F74</f>
        <v>9963.44</v>
      </c>
      <c r="H76" s="69"/>
      <c r="I76" s="14"/>
      <c r="J76" s="1"/>
      <c r="K76" s="1"/>
      <c r="L76" s="1"/>
      <c r="M76" s="1"/>
      <c r="N76" s="1"/>
    </row>
    <row r="77" spans="1:14" ht="12.75">
      <c r="A77" s="1"/>
      <c r="B77" s="31"/>
      <c r="C77" s="31"/>
      <c r="D77" s="31"/>
      <c r="E77" s="1"/>
      <c r="F77" s="11"/>
      <c r="G77" s="1"/>
      <c r="H77" s="1"/>
      <c r="I77" s="14"/>
      <c r="J77" s="1"/>
      <c r="K77" s="1"/>
      <c r="L77" s="1"/>
      <c r="M77" s="1"/>
      <c r="N77" s="1"/>
    </row>
    <row r="78" spans="1:14" ht="15">
      <c r="A78" s="1"/>
      <c r="B78" s="6" t="s">
        <v>94</v>
      </c>
      <c r="C78" s="6"/>
      <c r="D78" s="6"/>
      <c r="E78" s="1"/>
      <c r="F78" s="1"/>
      <c r="G78" s="70">
        <f>G29-G76</f>
        <v>-3995.3100000000004</v>
      </c>
      <c r="H78" s="1"/>
      <c r="I78" s="14"/>
      <c r="J78" s="1"/>
      <c r="K78" s="1"/>
      <c r="L78" s="1"/>
      <c r="M78" s="1"/>
      <c r="N78" s="1"/>
    </row>
    <row r="79" spans="1:14" ht="15">
      <c r="A79" s="1"/>
      <c r="B79" s="6"/>
      <c r="C79" s="6"/>
      <c r="D79" s="6"/>
      <c r="E79" s="1"/>
      <c r="F79" s="1"/>
      <c r="G79" s="70"/>
      <c r="H79" s="1"/>
      <c r="I79" s="14"/>
      <c r="J79" s="1"/>
      <c r="K79" s="1"/>
      <c r="L79" s="1"/>
      <c r="M79" s="1"/>
      <c r="N79" s="1"/>
    </row>
    <row r="80" spans="1:14" ht="15">
      <c r="A80" s="1"/>
      <c r="B80" s="6"/>
      <c r="C80" s="6"/>
      <c r="D80" s="6"/>
      <c r="E80" s="1"/>
      <c r="F80" s="1"/>
      <c r="G80" s="70"/>
      <c r="H80" s="1"/>
      <c r="I80" s="14"/>
      <c r="J80" s="1"/>
      <c r="K80" s="1"/>
      <c r="L80" s="1"/>
      <c r="M80" s="1"/>
      <c r="N80" s="1"/>
    </row>
    <row r="81" spans="1:14" ht="15">
      <c r="A81" s="1"/>
      <c r="B81" s="6"/>
      <c r="C81" s="6"/>
      <c r="D81" s="6"/>
      <c r="E81" s="1"/>
      <c r="F81" s="1"/>
      <c r="G81" s="70"/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69"/>
      <c r="I86" s="37"/>
      <c r="J86" s="1"/>
      <c r="K86" s="1"/>
      <c r="L86" s="1"/>
      <c r="M86" s="1"/>
      <c r="N86" s="1"/>
    </row>
    <row r="87" spans="1:14" ht="18">
      <c r="A87" s="1"/>
      <c r="B87" s="1"/>
      <c r="C87" s="4"/>
      <c r="D87" s="4"/>
      <c r="E87" s="1"/>
      <c r="F87" s="1"/>
      <c r="G87" s="3" t="s">
        <v>128</v>
      </c>
      <c r="H87" s="37"/>
      <c r="I87" s="71"/>
      <c r="J87" s="2"/>
      <c r="K87" s="2"/>
      <c r="L87" s="1"/>
      <c r="M87" s="1"/>
      <c r="N87" s="1"/>
    </row>
    <row r="88" spans="1:14" ht="18">
      <c r="A88" s="1"/>
      <c r="B88" s="4" t="s">
        <v>95</v>
      </c>
      <c r="C88" s="4"/>
      <c r="D88" s="4"/>
      <c r="E88" s="1"/>
      <c r="F88" s="1"/>
      <c r="G88" s="3"/>
      <c r="H88" s="37"/>
      <c r="I88" s="71"/>
      <c r="J88" s="2"/>
      <c r="K88" s="2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71"/>
      <c r="J89" s="2"/>
      <c r="K89" s="2"/>
      <c r="L89" s="1"/>
      <c r="M89" s="1"/>
      <c r="N89" s="1"/>
    </row>
    <row r="90" spans="1:14" ht="12.75">
      <c r="A90" s="43" t="s">
        <v>96</v>
      </c>
      <c r="B90" s="1"/>
      <c r="C90" s="1"/>
      <c r="D90" s="1"/>
      <c r="E90" s="1"/>
      <c r="F90" s="1"/>
      <c r="G90" s="43" t="s">
        <v>97</v>
      </c>
      <c r="H90" s="1"/>
      <c r="I90" s="1"/>
      <c r="J90" s="1"/>
      <c r="K90" s="1"/>
      <c r="L90" s="1"/>
      <c r="M90" s="1"/>
      <c r="N90" s="1"/>
    </row>
    <row r="91" spans="1:14" ht="12.75">
      <c r="A91" s="2" t="s">
        <v>129</v>
      </c>
      <c r="B91" s="1"/>
      <c r="C91" s="1"/>
      <c r="D91" s="1"/>
      <c r="E91" s="2"/>
      <c r="F91" s="1"/>
      <c r="G91" s="1"/>
      <c r="H91" s="72" t="s">
        <v>152</v>
      </c>
      <c r="I91" s="2"/>
      <c r="J91" s="1"/>
      <c r="K91" s="16">
        <v>255.8</v>
      </c>
      <c r="L91" s="1"/>
      <c r="M91" s="1"/>
      <c r="N91" s="1"/>
    </row>
    <row r="92" spans="1:14" ht="12.75">
      <c r="A92" s="2"/>
      <c r="B92" s="74">
        <v>39094</v>
      </c>
      <c r="C92" t="s">
        <v>160</v>
      </c>
      <c r="E92" s="75">
        <v>30</v>
      </c>
      <c r="F92" s="1"/>
      <c r="G92" s="1"/>
      <c r="H92" s="1" t="s">
        <v>153</v>
      </c>
      <c r="I92" s="2"/>
      <c r="J92" s="1"/>
      <c r="K92" s="16">
        <v>73.16</v>
      </c>
      <c r="L92" s="1"/>
      <c r="M92" s="1"/>
      <c r="N92" s="1"/>
    </row>
    <row r="93" spans="1:14" ht="12.75">
      <c r="A93" s="2"/>
      <c r="B93" s="74">
        <v>39099</v>
      </c>
      <c r="C93" t="s">
        <v>160</v>
      </c>
      <c r="E93" s="75">
        <v>20</v>
      </c>
      <c r="F93" s="1"/>
      <c r="G93" s="1"/>
      <c r="H93" s="1"/>
      <c r="I93" s="2"/>
      <c r="J93" s="1"/>
      <c r="K93" s="16"/>
      <c r="L93" s="1"/>
      <c r="M93" s="1"/>
      <c r="N93" s="1"/>
    </row>
    <row r="94" spans="1:14" ht="12.75">
      <c r="A94" s="1"/>
      <c r="B94" s="73">
        <v>39104</v>
      </c>
      <c r="C94" s="1" t="s">
        <v>160</v>
      </c>
      <c r="D94" s="1"/>
      <c r="E94" s="13">
        <v>20</v>
      </c>
      <c r="F94" s="1"/>
      <c r="G94" s="1"/>
      <c r="H94" s="1"/>
      <c r="I94" s="2"/>
      <c r="J94" s="1"/>
      <c r="K94" s="16"/>
      <c r="L94" s="1"/>
      <c r="M94" s="1"/>
      <c r="N94" s="1"/>
    </row>
    <row r="95" spans="1:14" ht="12.75">
      <c r="A95" s="1"/>
      <c r="B95" s="74">
        <v>39106</v>
      </c>
      <c r="C95" s="1" t="s">
        <v>160</v>
      </c>
      <c r="E95" s="13">
        <v>20</v>
      </c>
      <c r="F95" s="1"/>
      <c r="G95" s="2"/>
      <c r="H95" s="34" t="s">
        <v>98</v>
      </c>
      <c r="I95" s="34"/>
      <c r="J95" s="30"/>
      <c r="K95" s="35">
        <f>SUM(K91:K94)</f>
        <v>328.96000000000004</v>
      </c>
      <c r="L95" s="1"/>
      <c r="M95" s="1"/>
      <c r="N95" s="1"/>
    </row>
    <row r="96" spans="1:14" ht="12.75">
      <c r="A96" s="1"/>
      <c r="B96" s="76">
        <v>39111</v>
      </c>
      <c r="C96" s="72" t="s">
        <v>160</v>
      </c>
      <c r="D96" s="2"/>
      <c r="E96" s="16">
        <v>30</v>
      </c>
      <c r="F96" s="1"/>
      <c r="G96" s="2"/>
      <c r="H96" s="1"/>
      <c r="I96" s="1"/>
      <c r="J96" s="1"/>
      <c r="K96" s="1"/>
      <c r="L96" s="1"/>
      <c r="M96" s="1"/>
      <c r="N96" s="1"/>
    </row>
    <row r="97" spans="1:14" ht="12.75">
      <c r="A97" s="37"/>
      <c r="B97" s="79" t="s">
        <v>100</v>
      </c>
      <c r="C97" s="79"/>
      <c r="D97" s="79"/>
      <c r="E97" s="9">
        <f>SUM(E92:E96)</f>
        <v>120</v>
      </c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37"/>
      <c r="B98" s="80"/>
      <c r="C98" s="80"/>
      <c r="D98" s="80"/>
      <c r="E98" s="11"/>
      <c r="F98" s="1"/>
      <c r="G98" s="43" t="s">
        <v>99</v>
      </c>
      <c r="H98" s="1"/>
      <c r="I98" s="13"/>
      <c r="J98" s="1"/>
      <c r="K98" s="1"/>
      <c r="L98" s="1"/>
      <c r="M98" s="1"/>
      <c r="N98" s="1"/>
    </row>
    <row r="99" spans="1:14" ht="12.75">
      <c r="A99" s="1" t="s">
        <v>130</v>
      </c>
      <c r="B99" s="80"/>
      <c r="C99" s="80"/>
      <c r="D99" s="80"/>
      <c r="E99" s="32"/>
      <c r="F99" s="1"/>
      <c r="G99" s="73">
        <v>39099</v>
      </c>
      <c r="H99" s="1" t="s">
        <v>178</v>
      </c>
      <c r="I99" s="13"/>
      <c r="J99" s="1"/>
      <c r="K99" s="1">
        <v>21.3</v>
      </c>
      <c r="L99" s="1"/>
      <c r="M99" s="1"/>
      <c r="N99" s="1"/>
    </row>
    <row r="100" spans="2:14" ht="12.75">
      <c r="B100" s="74">
        <v>39444</v>
      </c>
      <c r="C100" t="s">
        <v>160</v>
      </c>
      <c r="E100" s="13">
        <v>10</v>
      </c>
      <c r="F100" s="1"/>
      <c r="G100" s="78">
        <v>39113</v>
      </c>
      <c r="H100" t="s">
        <v>178</v>
      </c>
      <c r="K100">
        <v>5.25</v>
      </c>
      <c r="L100" s="1"/>
      <c r="M100" s="1"/>
      <c r="N100" s="1"/>
    </row>
    <row r="101" spans="1:14" ht="12.75">
      <c r="A101" s="2"/>
      <c r="B101" s="74">
        <v>39087</v>
      </c>
      <c r="C101" t="s">
        <v>160</v>
      </c>
      <c r="E101" s="13">
        <v>8.92</v>
      </c>
      <c r="F101" s="1"/>
      <c r="G101" s="78">
        <v>39094</v>
      </c>
      <c r="H101" t="s">
        <v>182</v>
      </c>
      <c r="K101">
        <v>9.75</v>
      </c>
      <c r="L101" s="1"/>
      <c r="M101" s="1"/>
      <c r="N101" s="1"/>
    </row>
    <row r="102" spans="1:14" ht="12.75">
      <c r="A102" s="1"/>
      <c r="B102" s="73">
        <v>39090</v>
      </c>
      <c r="C102" s="1" t="s">
        <v>160</v>
      </c>
      <c r="D102" s="1"/>
      <c r="E102" s="13">
        <v>12</v>
      </c>
      <c r="F102" s="1"/>
      <c r="G102" s="1"/>
      <c r="H102" s="1"/>
      <c r="I102" s="79" t="s">
        <v>100</v>
      </c>
      <c r="J102" s="30"/>
      <c r="K102" s="58">
        <f>SUM(K99:K101)</f>
        <v>36.3</v>
      </c>
      <c r="L102" s="1"/>
      <c r="M102" s="1"/>
      <c r="N102" s="1"/>
    </row>
    <row r="103" spans="1:14" ht="12.75">
      <c r="A103" s="2"/>
      <c r="B103" s="73">
        <v>39094</v>
      </c>
      <c r="C103" s="1" t="s">
        <v>160</v>
      </c>
      <c r="D103" s="1"/>
      <c r="E103" s="13">
        <v>12</v>
      </c>
      <c r="F103" s="1"/>
      <c r="G103" s="1" t="s">
        <v>101</v>
      </c>
      <c r="H103" s="1"/>
      <c r="I103" s="1"/>
      <c r="J103" s="1"/>
      <c r="K103" s="13"/>
      <c r="L103" s="13"/>
      <c r="M103" s="1"/>
      <c r="N103" s="1"/>
    </row>
    <row r="104" spans="1:14" ht="12.75">
      <c r="A104" s="1"/>
      <c r="B104" s="74">
        <v>39102</v>
      </c>
      <c r="C104" s="1" t="s">
        <v>160</v>
      </c>
      <c r="E104" s="13">
        <v>12.5</v>
      </c>
      <c r="F104" s="1"/>
      <c r="G104" s="1"/>
      <c r="I104" s="1"/>
      <c r="J104" s="1"/>
      <c r="K104" s="13"/>
      <c r="L104" s="13"/>
      <c r="M104" s="1"/>
      <c r="N104" s="1"/>
    </row>
    <row r="105" spans="1:14" ht="12.75">
      <c r="A105" s="1"/>
      <c r="B105" s="74">
        <v>39106</v>
      </c>
      <c r="C105" s="1" t="s">
        <v>160</v>
      </c>
      <c r="E105" s="13">
        <v>11.5</v>
      </c>
      <c r="F105" s="1"/>
      <c r="G105" s="1"/>
      <c r="I105" s="1"/>
      <c r="J105" s="1"/>
      <c r="K105" s="13"/>
      <c r="L105" s="1"/>
      <c r="M105" s="1"/>
      <c r="N105" s="1"/>
    </row>
    <row r="106" spans="2:14" ht="12.75">
      <c r="B106" s="79" t="s">
        <v>100</v>
      </c>
      <c r="C106" s="79"/>
      <c r="D106" s="79"/>
      <c r="E106" s="58">
        <f>SUM(E100:E105)</f>
        <v>66.92</v>
      </c>
      <c r="F106" s="1"/>
      <c r="G106" s="1"/>
      <c r="H106" s="1"/>
      <c r="I106" s="79" t="s">
        <v>100</v>
      </c>
      <c r="J106" s="30"/>
      <c r="K106" s="58">
        <f>SUM(K104+K105)</f>
        <v>0</v>
      </c>
      <c r="L106" s="1"/>
      <c r="M106" s="1"/>
      <c r="N106" s="1"/>
    </row>
    <row r="107" spans="1:14" ht="12.75">
      <c r="A107" s="1"/>
      <c r="B107" s="1"/>
      <c r="C107" s="1"/>
      <c r="D107" s="1"/>
      <c r="E107" s="13"/>
      <c r="F107" s="1"/>
      <c r="G107" s="1" t="s">
        <v>102</v>
      </c>
      <c r="H107" s="77"/>
      <c r="I107" s="1"/>
      <c r="J107" s="1"/>
      <c r="K107" s="16"/>
      <c r="L107" s="1"/>
      <c r="M107" s="1"/>
      <c r="N107" s="1"/>
    </row>
    <row r="108" spans="1:14" ht="12.75">
      <c r="A108" s="1"/>
      <c r="B108" s="34" t="s">
        <v>105</v>
      </c>
      <c r="C108" s="34"/>
      <c r="D108" s="34"/>
      <c r="E108" s="35">
        <f>E97+E106</f>
        <v>186.92000000000002</v>
      </c>
      <c r="F108" s="1"/>
      <c r="G108" s="1"/>
      <c r="H108" s="1"/>
      <c r="I108" s="79" t="s">
        <v>100</v>
      </c>
      <c r="J108" s="30"/>
      <c r="K108" s="58">
        <f>SUM(K107:K107)</f>
        <v>0</v>
      </c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81"/>
      <c r="I109" s="1"/>
      <c r="J109" s="1"/>
      <c r="K109" s="32"/>
      <c r="L109" s="1"/>
      <c r="M109" s="1"/>
      <c r="N109" s="1"/>
    </row>
    <row r="110" spans="1:14" ht="12.75">
      <c r="A110" s="43" t="s">
        <v>107</v>
      </c>
      <c r="B110" s="1"/>
      <c r="C110" s="1"/>
      <c r="D110" s="1"/>
      <c r="E110" s="1"/>
      <c r="F110" s="1"/>
      <c r="G110" s="1"/>
      <c r="H110" s="82" t="s">
        <v>104</v>
      </c>
      <c r="I110" s="30"/>
      <c r="J110" s="30"/>
      <c r="K110" s="35">
        <f>K102+K106+K108</f>
        <v>36.3</v>
      </c>
      <c r="L110" s="1"/>
      <c r="M110" s="1"/>
      <c r="N110" s="1"/>
    </row>
    <row r="111" spans="1:14" ht="12.75">
      <c r="A111" s="1"/>
      <c r="B111" s="73">
        <v>39113</v>
      </c>
      <c r="C111" s="1" t="s">
        <v>185</v>
      </c>
      <c r="D111" s="1"/>
      <c r="E111" s="13">
        <v>70</v>
      </c>
      <c r="F111" s="1"/>
      <c r="G111" s="1"/>
      <c r="H111" s="83"/>
      <c r="I111" s="37"/>
      <c r="J111" s="37"/>
      <c r="K111" s="39"/>
      <c r="L111" s="1"/>
      <c r="M111" s="1"/>
      <c r="N111" s="1"/>
    </row>
    <row r="112" spans="1:14" ht="12.75">
      <c r="A112" s="1"/>
      <c r="B112" s="73">
        <v>39113</v>
      </c>
      <c r="C112" s="1" t="s">
        <v>185</v>
      </c>
      <c r="D112" s="1"/>
      <c r="E112" s="13">
        <v>70</v>
      </c>
      <c r="F112" s="1"/>
      <c r="G112" s="43" t="s">
        <v>114</v>
      </c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73">
        <v>39064</v>
      </c>
      <c r="C113" t="s">
        <v>163</v>
      </c>
      <c r="D113" s="1"/>
      <c r="E113" s="13">
        <v>1.05</v>
      </c>
      <c r="F113" s="1"/>
      <c r="G113" s="2"/>
      <c r="H113" s="2"/>
      <c r="I113" s="1"/>
      <c r="J113" s="1"/>
      <c r="K113" s="16"/>
      <c r="L113" s="1"/>
      <c r="M113" s="1"/>
      <c r="N113" s="1"/>
    </row>
    <row r="114" spans="1:14" ht="12.75">
      <c r="A114" s="1"/>
      <c r="B114" s="77">
        <v>39077</v>
      </c>
      <c r="C114" s="1" t="s">
        <v>164</v>
      </c>
      <c r="D114" s="1"/>
      <c r="E114" s="13">
        <v>2.5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74">
        <v>39084</v>
      </c>
      <c r="C115" t="s">
        <v>165</v>
      </c>
      <c r="E115" s="75">
        <v>1.1</v>
      </c>
      <c r="F115" s="1"/>
      <c r="G115" s="1"/>
      <c r="H115" s="82" t="s">
        <v>106</v>
      </c>
      <c r="I115" s="30"/>
      <c r="J115" s="30"/>
      <c r="K115" s="35">
        <f>SUM(K113:K114)</f>
        <v>0</v>
      </c>
      <c r="L115" s="1"/>
      <c r="M115" s="1"/>
      <c r="N115" s="1"/>
    </row>
    <row r="116" spans="1:14" ht="12.75">
      <c r="A116" s="1"/>
      <c r="B116" s="77">
        <v>39084</v>
      </c>
      <c r="C116" s="1" t="s">
        <v>166</v>
      </c>
      <c r="D116" s="1"/>
      <c r="E116" s="13">
        <v>1.1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77">
        <v>39085</v>
      </c>
      <c r="C117" s="1" t="s">
        <v>165</v>
      </c>
      <c r="D117" s="1"/>
      <c r="E117" s="13">
        <v>1.1</v>
      </c>
      <c r="F117" s="1"/>
      <c r="G117" s="43" t="s">
        <v>115</v>
      </c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77">
        <v>39086</v>
      </c>
      <c r="C118" s="1" t="s">
        <v>167</v>
      </c>
      <c r="D118" s="1"/>
      <c r="E118" s="13">
        <v>2.5</v>
      </c>
      <c r="F118" s="1"/>
      <c r="G118" s="77">
        <v>39106</v>
      </c>
      <c r="H118" s="1" t="s">
        <v>177</v>
      </c>
      <c r="I118" s="1"/>
      <c r="J118" s="1"/>
      <c r="K118" s="13">
        <v>5.8</v>
      </c>
      <c r="L118" s="1"/>
      <c r="M118" s="1"/>
      <c r="N118" s="1"/>
    </row>
    <row r="119" spans="2:14" ht="12.75">
      <c r="B119" s="77">
        <v>39091</v>
      </c>
      <c r="C119" s="1" t="s">
        <v>166</v>
      </c>
      <c r="D119" s="1"/>
      <c r="E119" s="13">
        <v>1.1</v>
      </c>
      <c r="F119" s="1"/>
      <c r="G119" s="74"/>
      <c r="H119" s="1"/>
      <c r="L119" s="1"/>
      <c r="M119" s="1"/>
      <c r="N119" s="1"/>
    </row>
    <row r="120" spans="1:14" ht="12.75">
      <c r="A120" s="1"/>
      <c r="B120" s="77">
        <v>39092</v>
      </c>
      <c r="C120" s="1" t="s">
        <v>165</v>
      </c>
      <c r="D120" s="1"/>
      <c r="E120" s="13">
        <v>1.1</v>
      </c>
      <c r="F120" s="1"/>
      <c r="G120" s="2"/>
      <c r="H120" s="82" t="s">
        <v>108</v>
      </c>
      <c r="I120" s="30"/>
      <c r="J120" s="30"/>
      <c r="K120" s="35">
        <f>SUM(K118:K119)</f>
        <v>5.8</v>
      </c>
      <c r="L120" s="1"/>
      <c r="M120" s="1"/>
      <c r="N120" s="1"/>
    </row>
    <row r="121" spans="1:14" ht="12.75">
      <c r="A121" s="1"/>
      <c r="B121" s="77">
        <v>39092</v>
      </c>
      <c r="C121" s="1" t="s">
        <v>163</v>
      </c>
      <c r="D121" s="1"/>
      <c r="E121" s="13">
        <v>1.05</v>
      </c>
      <c r="F121" s="1"/>
      <c r="G121" s="2"/>
      <c r="H121" s="83"/>
      <c r="I121" s="37"/>
      <c r="J121" s="37"/>
      <c r="K121" s="39"/>
      <c r="L121" s="1"/>
      <c r="M121" s="1"/>
      <c r="N121" s="1"/>
    </row>
    <row r="122" spans="1:14" ht="12.75">
      <c r="A122" s="1"/>
      <c r="B122" s="77">
        <v>39093</v>
      </c>
      <c r="C122" s="1" t="s">
        <v>168</v>
      </c>
      <c r="D122" s="1"/>
      <c r="E122" s="13">
        <v>2.4</v>
      </c>
      <c r="F122" s="1"/>
      <c r="G122" s="43" t="s">
        <v>116</v>
      </c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77">
        <v>39095</v>
      </c>
      <c r="C123" s="1" t="s">
        <v>166</v>
      </c>
      <c r="D123" s="1"/>
      <c r="E123" s="13">
        <v>1.1</v>
      </c>
      <c r="F123" s="1"/>
      <c r="G123" s="74">
        <v>39078</v>
      </c>
      <c r="H123" t="s">
        <v>161</v>
      </c>
      <c r="K123" s="75">
        <v>5.34</v>
      </c>
      <c r="L123" s="1"/>
      <c r="M123" s="1"/>
      <c r="N123" s="1"/>
    </row>
    <row r="124" spans="1:14" ht="12.75">
      <c r="A124" s="1"/>
      <c r="B124" s="77">
        <v>39097</v>
      </c>
      <c r="C124" s="1" t="s">
        <v>165</v>
      </c>
      <c r="D124" s="1"/>
      <c r="E124" s="13">
        <v>1.1</v>
      </c>
      <c r="F124" s="1"/>
      <c r="G124" s="74">
        <v>39085</v>
      </c>
      <c r="H124" t="s">
        <v>180</v>
      </c>
      <c r="K124" s="13">
        <v>255</v>
      </c>
      <c r="L124" s="1"/>
      <c r="M124" s="1"/>
      <c r="N124" s="1"/>
    </row>
    <row r="125" spans="1:14" ht="12.75">
      <c r="A125" s="1"/>
      <c r="B125" s="77">
        <v>39098</v>
      </c>
      <c r="C125" s="1" t="s">
        <v>169</v>
      </c>
      <c r="D125" s="1"/>
      <c r="E125" s="13">
        <v>3.05</v>
      </c>
      <c r="F125" s="1"/>
      <c r="G125" s="84">
        <v>39086</v>
      </c>
      <c r="H125" s="1" t="s">
        <v>162</v>
      </c>
      <c r="I125" s="1"/>
      <c r="J125" s="1"/>
      <c r="K125" s="13">
        <v>15</v>
      </c>
      <c r="L125" s="1"/>
      <c r="M125" s="1"/>
      <c r="N125" s="1"/>
    </row>
    <row r="126" spans="1:14" ht="12.75">
      <c r="A126" s="1"/>
      <c r="B126" s="77">
        <v>39099</v>
      </c>
      <c r="C126" s="1" t="s">
        <v>165</v>
      </c>
      <c r="D126" s="1"/>
      <c r="E126" s="13">
        <v>1.1</v>
      </c>
      <c r="F126" s="1"/>
      <c r="G126" s="74">
        <v>39089</v>
      </c>
      <c r="H126" t="s">
        <v>146</v>
      </c>
      <c r="K126" s="75">
        <v>5400</v>
      </c>
      <c r="L126" s="1"/>
      <c r="M126" s="1"/>
      <c r="N126" s="1"/>
    </row>
    <row r="127" spans="1:14" ht="12.75">
      <c r="A127" s="1"/>
      <c r="B127" s="77">
        <v>39099</v>
      </c>
      <c r="C127" s="1" t="s">
        <v>163</v>
      </c>
      <c r="D127" s="1"/>
      <c r="E127" s="13">
        <v>1.05</v>
      </c>
      <c r="F127" s="1"/>
      <c r="G127" s="74">
        <v>39092</v>
      </c>
      <c r="H127" t="s">
        <v>181</v>
      </c>
      <c r="K127" s="75">
        <v>0.9</v>
      </c>
      <c r="L127" s="1"/>
      <c r="M127" s="1"/>
      <c r="N127" s="1"/>
    </row>
    <row r="128" spans="1:14" ht="12.75">
      <c r="A128" s="1"/>
      <c r="B128" s="77">
        <v>39104</v>
      </c>
      <c r="C128" s="1" t="s">
        <v>169</v>
      </c>
      <c r="D128" s="1"/>
      <c r="E128" s="13">
        <v>3.05</v>
      </c>
      <c r="F128" s="1"/>
      <c r="G128" s="74">
        <v>39094</v>
      </c>
      <c r="H128" t="s">
        <v>183</v>
      </c>
      <c r="K128" s="75">
        <v>3</v>
      </c>
      <c r="L128" s="1"/>
      <c r="M128" s="1"/>
      <c r="N128" s="1"/>
    </row>
    <row r="129" spans="1:14" ht="12.75">
      <c r="A129" s="1"/>
      <c r="B129" s="77">
        <v>39106</v>
      </c>
      <c r="C129" s="1" t="s">
        <v>167</v>
      </c>
      <c r="D129" s="1"/>
      <c r="E129" s="13">
        <v>2.5</v>
      </c>
      <c r="F129" s="1"/>
      <c r="G129" s="74">
        <v>39094</v>
      </c>
      <c r="H129" t="s">
        <v>184</v>
      </c>
      <c r="K129" s="75">
        <v>9</v>
      </c>
      <c r="L129" s="1"/>
      <c r="M129" s="1"/>
      <c r="N129" s="1"/>
    </row>
    <row r="130" spans="1:14" ht="12.75">
      <c r="A130" s="1"/>
      <c r="B130" s="77">
        <v>39106</v>
      </c>
      <c r="C130" s="1" t="s">
        <v>167</v>
      </c>
      <c r="D130" s="1"/>
      <c r="E130" s="13">
        <v>2.5</v>
      </c>
      <c r="F130" s="1"/>
      <c r="G130" s="74">
        <v>39099</v>
      </c>
      <c r="H130" s="1" t="s">
        <v>170</v>
      </c>
      <c r="K130" s="75">
        <v>52</v>
      </c>
      <c r="L130" s="1"/>
      <c r="M130" s="1"/>
      <c r="N130" s="1"/>
    </row>
    <row r="131" spans="1:14" ht="12.75">
      <c r="A131" s="1"/>
      <c r="B131" s="74">
        <v>39108</v>
      </c>
      <c r="C131" s="1" t="s">
        <v>166</v>
      </c>
      <c r="E131" s="13">
        <v>1.1</v>
      </c>
      <c r="F131" s="1"/>
      <c r="G131" s="73">
        <v>39104</v>
      </c>
      <c r="H131" s="1" t="s">
        <v>179</v>
      </c>
      <c r="I131" s="1"/>
      <c r="J131" s="1"/>
      <c r="K131" s="13">
        <v>2.3</v>
      </c>
      <c r="L131" s="1"/>
      <c r="M131" s="1"/>
      <c r="N131" s="1"/>
    </row>
    <row r="132" spans="1:14" ht="12.75">
      <c r="A132" s="1"/>
      <c r="B132" s="74">
        <v>39108</v>
      </c>
      <c r="C132" s="1" t="s">
        <v>166</v>
      </c>
      <c r="E132" s="13">
        <v>1.1</v>
      </c>
      <c r="F132" s="1"/>
      <c r="G132" s="1"/>
      <c r="H132" s="82" t="s">
        <v>109</v>
      </c>
      <c r="I132" s="30"/>
      <c r="J132" s="30"/>
      <c r="K132" s="35">
        <f>SUM(K123:K131)</f>
        <v>5742.54</v>
      </c>
      <c r="L132" s="1"/>
      <c r="M132" s="1"/>
      <c r="N132" s="1"/>
    </row>
    <row r="133" spans="1:14" ht="12.75">
      <c r="A133" s="1"/>
      <c r="B133" s="74">
        <v>39108</v>
      </c>
      <c r="C133" s="1" t="s">
        <v>166</v>
      </c>
      <c r="D133" s="1"/>
      <c r="E133" s="13">
        <v>1.1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77">
        <v>39109</v>
      </c>
      <c r="C134" s="1" t="s">
        <v>171</v>
      </c>
      <c r="D134" s="1"/>
      <c r="E134" s="13">
        <v>1.85</v>
      </c>
      <c r="F134" s="1"/>
      <c r="G134" s="43" t="s">
        <v>133</v>
      </c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77">
        <v>39109</v>
      </c>
      <c r="C135" s="1" t="s">
        <v>172</v>
      </c>
      <c r="D135" s="1"/>
      <c r="E135" s="13">
        <v>2.4</v>
      </c>
      <c r="F135" s="1"/>
      <c r="G135" s="74">
        <v>39101</v>
      </c>
      <c r="H135" s="1" t="s">
        <v>139</v>
      </c>
      <c r="I135" s="1"/>
      <c r="J135" s="1"/>
      <c r="K135" s="1">
        <v>576.12</v>
      </c>
      <c r="L135" s="1"/>
      <c r="M135" s="1"/>
      <c r="N135" s="1"/>
    </row>
    <row r="136" spans="1:14" ht="12.75">
      <c r="A136" s="1"/>
      <c r="B136" s="77">
        <v>39111</v>
      </c>
      <c r="C136" s="1" t="s">
        <v>173</v>
      </c>
      <c r="D136" s="1"/>
      <c r="E136" s="13">
        <v>3.05</v>
      </c>
      <c r="F136" s="1"/>
      <c r="G136" s="1"/>
      <c r="H136" s="82" t="s">
        <v>132</v>
      </c>
      <c r="I136" s="82"/>
      <c r="J136" s="82"/>
      <c r="K136" s="35">
        <f>K135</f>
        <v>576.12</v>
      </c>
      <c r="L136" s="1"/>
      <c r="M136" s="1"/>
      <c r="N136" s="1"/>
    </row>
    <row r="137" spans="1:14" ht="12.75">
      <c r="A137" s="1"/>
      <c r="B137" s="77">
        <v>39111</v>
      </c>
      <c r="C137" s="1" t="s">
        <v>174</v>
      </c>
      <c r="D137" s="1"/>
      <c r="E137" s="13">
        <v>1.56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77">
        <v>39111</v>
      </c>
      <c r="C138" s="1" t="s">
        <v>175</v>
      </c>
      <c r="D138" s="1"/>
      <c r="E138" s="13">
        <v>4.3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77">
        <v>39110</v>
      </c>
      <c r="C139" s="1" t="s">
        <v>176</v>
      </c>
      <c r="D139" s="1"/>
      <c r="E139" s="13">
        <v>3.05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34" t="s">
        <v>110</v>
      </c>
      <c r="C140" s="34"/>
      <c r="D140" s="34"/>
      <c r="E140" s="35">
        <f>SUM(E111:E139)</f>
        <v>189.96000000000004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42"/>
      <c r="C141" s="42"/>
      <c r="D141" s="42"/>
      <c r="E141" s="39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42"/>
      <c r="C142" s="42"/>
      <c r="D142" s="42"/>
      <c r="E142" s="39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37"/>
      <c r="H153" s="37"/>
      <c r="I153" s="37"/>
      <c r="J153" s="37"/>
      <c r="K153" s="37"/>
      <c r="L153" s="37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85"/>
      <c r="H154" s="83"/>
      <c r="I154" s="37"/>
      <c r="J154" s="37"/>
      <c r="K154" s="37"/>
      <c r="L154" s="37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37"/>
      <c r="H155" s="37"/>
      <c r="I155" s="37"/>
      <c r="J155" s="37"/>
      <c r="K155" s="32"/>
      <c r="L155" s="37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37"/>
      <c r="H156" s="37"/>
      <c r="I156" s="37"/>
      <c r="J156" s="37"/>
      <c r="K156" s="32"/>
      <c r="L156" s="37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86"/>
      <c r="H157" s="37"/>
      <c r="I157" s="37"/>
      <c r="J157" s="37"/>
      <c r="K157" s="32"/>
      <c r="L157" s="37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37"/>
      <c r="H158" s="37"/>
      <c r="I158" s="37"/>
      <c r="J158" s="37"/>
      <c r="K158" s="32"/>
      <c r="L158" s="37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37"/>
      <c r="H159" s="37"/>
      <c r="I159" s="37"/>
      <c r="J159" s="37"/>
      <c r="K159" s="32"/>
      <c r="L159" s="37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37"/>
      <c r="H160" s="37"/>
      <c r="I160" s="37"/>
      <c r="J160" s="37"/>
      <c r="K160" s="32"/>
      <c r="L160" s="37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7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7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7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7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">
      <c r="A178" s="1"/>
      <c r="B178" s="2"/>
      <c r="C178" s="1"/>
      <c r="D178" s="1"/>
      <c r="E178" s="13"/>
      <c r="F178" s="1"/>
      <c r="G178" s="3" t="s">
        <v>128</v>
      </c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2"/>
      <c r="C179" s="1"/>
      <c r="D179" s="1"/>
      <c r="E179" s="13"/>
      <c r="F179" s="1"/>
      <c r="H179" s="1"/>
      <c r="I179" s="1"/>
      <c r="J179" s="1"/>
      <c r="K179" s="1"/>
      <c r="L179" s="1"/>
      <c r="M179" s="1"/>
      <c r="N179" s="1"/>
    </row>
    <row r="180" spans="1:14" ht="15">
      <c r="A180" s="1"/>
      <c r="B180" s="87" t="s">
        <v>111</v>
      </c>
      <c r="C180" s="71"/>
      <c r="D180" s="71"/>
      <c r="E180" s="88"/>
      <c r="F180" s="88"/>
      <c r="G180" s="71"/>
      <c r="H180" s="71"/>
      <c r="I180" s="71"/>
      <c r="J180" s="1"/>
      <c r="K180" s="1"/>
      <c r="L180" s="1"/>
      <c r="M180" s="1"/>
      <c r="N180" s="1"/>
    </row>
    <row r="181" spans="1:14" ht="15">
      <c r="A181" s="1"/>
      <c r="B181" s="89"/>
      <c r="C181" s="71"/>
      <c r="D181" s="71"/>
      <c r="E181" s="88"/>
      <c r="F181" s="88"/>
      <c r="G181" s="71"/>
      <c r="H181" s="71"/>
      <c r="I181" s="71"/>
      <c r="J181" s="1"/>
      <c r="K181" s="1"/>
      <c r="L181" s="1"/>
      <c r="M181" s="1"/>
      <c r="N181" s="1"/>
    </row>
    <row r="182" spans="1:14" ht="15">
      <c r="A182" s="1"/>
      <c r="B182" s="71"/>
      <c r="C182" s="71"/>
      <c r="D182" s="71"/>
      <c r="E182" s="71"/>
      <c r="F182" s="71"/>
      <c r="G182" s="71"/>
      <c r="H182" s="71"/>
      <c r="I182" s="71"/>
      <c r="J182" s="1"/>
      <c r="K182" s="1"/>
      <c r="L182" s="1"/>
      <c r="M182" s="1"/>
      <c r="N182" s="1"/>
    </row>
    <row r="183" spans="1:14" ht="15">
      <c r="A183" s="1"/>
      <c r="B183" s="71" t="s">
        <v>138</v>
      </c>
      <c r="C183" s="71"/>
      <c r="D183" s="71"/>
      <c r="E183" s="71"/>
      <c r="F183" s="71"/>
      <c r="G183" s="71"/>
      <c r="H183" s="71"/>
      <c r="I183" s="71"/>
      <c r="J183" s="1"/>
      <c r="K183" s="1"/>
      <c r="L183" s="1"/>
      <c r="M183" s="1"/>
      <c r="N183" s="1"/>
    </row>
    <row r="184" spans="1:14" ht="15">
      <c r="A184" s="1"/>
      <c r="B184" s="71" t="s">
        <v>4</v>
      </c>
      <c r="C184" s="71"/>
      <c r="D184" s="71"/>
      <c r="E184" s="70"/>
      <c r="F184" s="1"/>
      <c r="G184" s="90">
        <f>F20</f>
        <v>5598</v>
      </c>
      <c r="H184" s="91"/>
      <c r="I184" s="71"/>
      <c r="J184" s="1"/>
      <c r="K184" s="1"/>
      <c r="L184" s="1"/>
      <c r="M184" s="1"/>
      <c r="N184" s="1"/>
    </row>
    <row r="185" spans="1:14" ht="15">
      <c r="A185" s="1"/>
      <c r="B185" s="71"/>
      <c r="C185" s="71"/>
      <c r="D185" s="71"/>
      <c r="E185" s="70"/>
      <c r="F185" s="1"/>
      <c r="G185" s="92"/>
      <c r="H185" s="90">
        <f>SUM(G184:G184)</f>
        <v>5598</v>
      </c>
      <c r="I185" s="71"/>
      <c r="J185" s="1"/>
      <c r="K185" s="1"/>
      <c r="L185" s="1"/>
      <c r="M185" s="1"/>
      <c r="N185" s="1"/>
    </row>
    <row r="186" spans="1:14" ht="15">
      <c r="A186" s="1"/>
      <c r="B186" s="71" t="s">
        <v>32</v>
      </c>
      <c r="C186" s="71"/>
      <c r="D186" s="71"/>
      <c r="E186" s="70"/>
      <c r="F186" s="1"/>
      <c r="G186" s="92"/>
      <c r="H186" s="91"/>
      <c r="I186" s="71"/>
      <c r="J186" s="1"/>
      <c r="K186" s="1"/>
      <c r="L186" s="1"/>
      <c r="M186" s="1"/>
      <c r="N186" s="1"/>
    </row>
    <row r="187" spans="1:14" ht="15">
      <c r="A187" s="1"/>
      <c r="B187" s="71" t="s">
        <v>186</v>
      </c>
      <c r="C187" s="71"/>
      <c r="D187" s="71"/>
      <c r="E187" s="70"/>
      <c r="F187" s="1"/>
      <c r="G187" s="91"/>
      <c r="H187" s="90">
        <f>F27</f>
        <v>370.13</v>
      </c>
      <c r="I187" s="71"/>
      <c r="J187" s="1"/>
      <c r="K187" s="1"/>
      <c r="L187" s="1"/>
      <c r="M187" s="1"/>
      <c r="N187" s="1"/>
    </row>
    <row r="188" spans="1:14" ht="15">
      <c r="A188" s="1"/>
      <c r="B188" s="71"/>
      <c r="C188" s="71"/>
      <c r="D188" s="71"/>
      <c r="E188" s="70"/>
      <c r="F188" s="1"/>
      <c r="G188" s="90"/>
      <c r="H188" s="91"/>
      <c r="I188" s="71"/>
      <c r="J188" s="1"/>
      <c r="K188" s="1"/>
      <c r="L188" s="1"/>
      <c r="M188" s="1"/>
      <c r="N188" s="1"/>
    </row>
    <row r="189" spans="1:14" ht="15.75">
      <c r="A189" s="1"/>
      <c r="B189" s="93"/>
      <c r="C189" s="94" t="s">
        <v>112</v>
      </c>
      <c r="D189" s="94"/>
      <c r="E189" s="93"/>
      <c r="F189" s="30"/>
      <c r="G189" s="95"/>
      <c r="H189" s="96">
        <f>H185+H187</f>
        <v>5968.13</v>
      </c>
      <c r="I189" s="71"/>
      <c r="J189" s="1"/>
      <c r="K189" s="1"/>
      <c r="L189" s="1"/>
      <c r="M189" s="1"/>
      <c r="N189" s="1"/>
    </row>
    <row r="190" spans="1:14" ht="15.75">
      <c r="A190" s="1"/>
      <c r="B190" s="71"/>
      <c r="C190" s="97"/>
      <c r="D190" s="97"/>
      <c r="E190" s="70"/>
      <c r="F190" s="70"/>
      <c r="G190" s="97"/>
      <c r="H190" s="71"/>
      <c r="I190" s="71"/>
      <c r="J190" s="1"/>
      <c r="K190" s="1"/>
      <c r="L190" s="1"/>
      <c r="M190" s="1"/>
      <c r="N190" s="1"/>
    </row>
    <row r="191" spans="1:14" ht="15.75">
      <c r="A191" s="1"/>
      <c r="B191" s="70" t="s">
        <v>154</v>
      </c>
      <c r="C191" s="71"/>
      <c r="D191" s="71"/>
      <c r="E191" s="70"/>
      <c r="F191" s="70"/>
      <c r="G191" s="97"/>
      <c r="H191" s="71"/>
      <c r="I191" s="98"/>
      <c r="J191" s="1"/>
      <c r="K191" s="1"/>
      <c r="L191" s="1"/>
      <c r="M191" s="1"/>
      <c r="N191" s="1"/>
    </row>
    <row r="192" spans="1:14" ht="15">
      <c r="A192" s="1"/>
      <c r="B192" s="71" t="s">
        <v>113</v>
      </c>
      <c r="C192" s="70"/>
      <c r="D192" s="70"/>
      <c r="E192" s="70"/>
      <c r="F192" s="90">
        <f>F40</f>
        <v>2970</v>
      </c>
      <c r="G192" s="91"/>
      <c r="H192" s="91"/>
      <c r="I192" s="99"/>
      <c r="J192" s="1"/>
      <c r="K192" s="1"/>
      <c r="L192" s="1"/>
      <c r="M192" s="1"/>
      <c r="N192" s="1"/>
    </row>
    <row r="193" spans="1:14" ht="15">
      <c r="A193" s="1"/>
      <c r="B193" s="71" t="s">
        <v>147</v>
      </c>
      <c r="C193" s="70"/>
      <c r="D193" s="70"/>
      <c r="E193" s="70"/>
      <c r="F193" s="90">
        <v>980</v>
      </c>
      <c r="G193" s="91"/>
      <c r="H193" s="91"/>
      <c r="I193" s="99"/>
      <c r="J193" s="1"/>
      <c r="K193" s="1"/>
      <c r="L193" s="1"/>
      <c r="M193" s="1"/>
      <c r="N193" s="1"/>
    </row>
    <row r="194" spans="1:14" ht="15">
      <c r="A194" s="1"/>
      <c r="B194" s="71" t="s">
        <v>136</v>
      </c>
      <c r="C194" s="70"/>
      <c r="D194" s="70"/>
      <c r="E194" s="70"/>
      <c r="F194" s="90">
        <v>5400</v>
      </c>
      <c r="G194" s="91"/>
      <c r="H194" s="91"/>
      <c r="I194" s="71"/>
      <c r="J194" s="1"/>
      <c r="K194" s="1"/>
      <c r="L194" s="1"/>
      <c r="M194" s="1"/>
      <c r="N194" s="1"/>
    </row>
    <row r="195" spans="1:14" ht="15">
      <c r="A195" s="1"/>
      <c r="B195" s="71" t="s">
        <v>150</v>
      </c>
      <c r="C195" s="70"/>
      <c r="D195" s="70"/>
      <c r="E195" s="70"/>
      <c r="F195" s="90">
        <v>73.16</v>
      </c>
      <c r="G195" s="91"/>
      <c r="H195" s="91"/>
      <c r="I195" s="71"/>
      <c r="J195" s="1"/>
      <c r="K195" s="1"/>
      <c r="L195" s="1"/>
      <c r="M195" s="1"/>
      <c r="N195" s="1"/>
    </row>
    <row r="196" spans="1:14" ht="15">
      <c r="A196" s="1"/>
      <c r="B196" s="71" t="s">
        <v>151</v>
      </c>
      <c r="C196" s="70"/>
      <c r="D196" s="70"/>
      <c r="E196" s="70"/>
      <c r="F196" s="90">
        <v>576.12</v>
      </c>
      <c r="G196" s="91"/>
      <c r="H196" s="91"/>
      <c r="I196" s="71"/>
      <c r="J196" s="1"/>
      <c r="K196" s="1"/>
      <c r="L196" s="1"/>
      <c r="M196" s="1"/>
      <c r="N196" s="1"/>
    </row>
    <row r="197" spans="1:14" ht="15.75">
      <c r="A197" s="1"/>
      <c r="B197" s="93"/>
      <c r="C197" s="94" t="s">
        <v>117</v>
      </c>
      <c r="D197" s="94"/>
      <c r="E197" s="93"/>
      <c r="F197" s="95"/>
      <c r="G197" s="95"/>
      <c r="H197" s="96">
        <f>SUM(F192:F196)</f>
        <v>9999.28</v>
      </c>
      <c r="I197" s="71"/>
      <c r="J197" s="1"/>
      <c r="K197" s="1"/>
      <c r="L197" s="1"/>
      <c r="M197" s="1"/>
      <c r="N197" s="1"/>
    </row>
    <row r="198" spans="1:14" ht="15">
      <c r="A198" s="1"/>
      <c r="B198" s="70"/>
      <c r="C198" s="70"/>
      <c r="D198" s="70"/>
      <c r="E198" s="70"/>
      <c r="F198" s="90"/>
      <c r="G198" s="91"/>
      <c r="H198" s="90"/>
      <c r="I198" s="71"/>
      <c r="J198" s="1"/>
      <c r="K198" s="1"/>
      <c r="L198" s="1"/>
      <c r="M198" s="1"/>
      <c r="N198" s="1"/>
    </row>
    <row r="199" spans="1:14" ht="15.75">
      <c r="A199" s="1"/>
      <c r="B199" s="100"/>
      <c r="C199" s="100" t="s">
        <v>94</v>
      </c>
      <c r="D199" s="100"/>
      <c r="E199" s="94"/>
      <c r="F199" s="101"/>
      <c r="G199" s="95"/>
      <c r="H199" s="96">
        <f>H189-H197</f>
        <v>-4031.1500000000005</v>
      </c>
      <c r="I199" s="71"/>
      <c r="J199" s="1"/>
      <c r="K199" s="1"/>
      <c r="L199" s="1"/>
      <c r="M199" s="1"/>
      <c r="N199" s="1"/>
    </row>
    <row r="200" spans="1:14" ht="15.75">
      <c r="A200" s="1"/>
      <c r="B200" s="71"/>
      <c r="C200" s="71"/>
      <c r="D200" s="71"/>
      <c r="E200" s="97"/>
      <c r="F200" s="71"/>
      <c r="G200" s="71"/>
      <c r="H200" s="71"/>
      <c r="I200" s="71"/>
      <c r="J200" s="1"/>
      <c r="K200" s="1"/>
      <c r="L200" s="1"/>
      <c r="M200" s="1"/>
      <c r="N200" s="1"/>
    </row>
    <row r="201" spans="1:14" ht="16.5" thickBot="1">
      <c r="A201" s="1"/>
      <c r="B201" s="102"/>
      <c r="C201" s="103"/>
      <c r="D201" s="103"/>
      <c r="E201" s="102"/>
      <c r="F201" s="102"/>
      <c r="G201" s="103"/>
      <c r="H201" s="102"/>
      <c r="I201" s="102"/>
      <c r="J201" s="1"/>
      <c r="K201" s="1"/>
      <c r="L201" s="1"/>
      <c r="M201" s="1"/>
      <c r="N201" s="1"/>
    </row>
    <row r="202" spans="1:14" ht="15.75">
      <c r="A202" s="1"/>
      <c r="B202" s="104"/>
      <c r="C202" s="105"/>
      <c r="D202" s="105"/>
      <c r="E202" s="104"/>
      <c r="F202" s="104"/>
      <c r="G202" s="105"/>
      <c r="H202" s="104"/>
      <c r="I202" s="104"/>
      <c r="J202" s="1"/>
      <c r="K202" s="1"/>
      <c r="L202" s="1"/>
      <c r="M202" s="1"/>
      <c r="N202" s="1"/>
    </row>
    <row r="203" spans="1:14" ht="15.75">
      <c r="A203" s="1"/>
      <c r="B203" s="104"/>
      <c r="C203" s="105"/>
      <c r="D203" s="105"/>
      <c r="E203" s="104"/>
      <c r="F203" s="104"/>
      <c r="G203" s="105"/>
      <c r="H203" s="104"/>
      <c r="I203" s="104"/>
      <c r="J203" s="1"/>
      <c r="K203" s="1"/>
      <c r="L203" s="1"/>
      <c r="M203" s="1"/>
      <c r="N203" s="1"/>
    </row>
    <row r="204" spans="1:14" ht="15">
      <c r="A204" s="1"/>
      <c r="B204" s="71"/>
      <c r="C204" s="71"/>
      <c r="D204" s="71"/>
      <c r="E204" s="71"/>
      <c r="F204" s="71"/>
      <c r="G204" s="71"/>
      <c r="H204" s="71"/>
      <c r="I204" s="71"/>
      <c r="J204" s="1"/>
      <c r="K204" s="1"/>
      <c r="L204" s="1"/>
      <c r="M204" s="1"/>
      <c r="N204" s="1"/>
    </row>
    <row r="205" spans="1:14" ht="15">
      <c r="A205" s="1"/>
      <c r="B205" s="106" t="s">
        <v>118</v>
      </c>
      <c r="C205" s="71"/>
      <c r="D205" s="71"/>
      <c r="E205" s="107"/>
      <c r="F205" s="107"/>
      <c r="G205" s="71"/>
      <c r="H205" s="71"/>
      <c r="I205" s="71"/>
      <c r="J205" s="1"/>
      <c r="K205" s="1"/>
      <c r="L205" s="1"/>
      <c r="M205" s="1"/>
      <c r="N205" s="1"/>
    </row>
    <row r="206" spans="1:14" ht="15">
      <c r="A206" s="1"/>
      <c r="B206" s="71"/>
      <c r="C206" s="71"/>
      <c r="D206" s="71"/>
      <c r="E206" s="71"/>
      <c r="F206" s="71"/>
      <c r="G206" s="71"/>
      <c r="H206" s="71"/>
      <c r="I206" s="71"/>
      <c r="J206" s="1"/>
      <c r="K206" s="1"/>
      <c r="L206" s="1"/>
      <c r="M206" s="1"/>
      <c r="N206" s="1"/>
    </row>
    <row r="207" spans="1:14" ht="15.75">
      <c r="A207" s="1"/>
      <c r="B207" s="93" t="s">
        <v>3</v>
      </c>
      <c r="C207" s="93"/>
      <c r="D207" s="93"/>
      <c r="E207" s="93"/>
      <c r="F207" s="95"/>
      <c r="G207" s="96">
        <f>N5</f>
        <v>5461.5</v>
      </c>
      <c r="H207" s="104"/>
      <c r="I207" s="71"/>
      <c r="J207" s="1"/>
      <c r="K207" s="1"/>
      <c r="L207" s="1"/>
      <c r="M207" s="1"/>
      <c r="N207" s="1"/>
    </row>
    <row r="208" spans="1:14" ht="15">
      <c r="A208" s="1"/>
      <c r="B208" s="104"/>
      <c r="C208" s="70"/>
      <c r="D208" s="70"/>
      <c r="E208" s="71"/>
      <c r="F208" s="108"/>
      <c r="G208" s="109"/>
      <c r="H208" s="104"/>
      <c r="I208" s="71"/>
      <c r="J208" s="1"/>
      <c r="K208" s="1"/>
      <c r="L208" s="1"/>
      <c r="M208" s="1"/>
      <c r="N208" s="1"/>
    </row>
    <row r="209" spans="1:14" ht="15">
      <c r="A209" s="1"/>
      <c r="B209" s="110"/>
      <c r="C209" s="71" t="s">
        <v>119</v>
      </c>
      <c r="D209" s="71"/>
      <c r="E209" s="71"/>
      <c r="F209" s="91"/>
      <c r="G209" s="109">
        <f>H199</f>
        <v>-4031.1500000000005</v>
      </c>
      <c r="H209" s="104"/>
      <c r="I209" s="71"/>
      <c r="J209" s="1"/>
      <c r="K209" s="1"/>
      <c r="L209" s="1"/>
      <c r="M209" s="1"/>
      <c r="N209" s="1"/>
    </row>
    <row r="210" spans="1:14" ht="15">
      <c r="A210" s="1"/>
      <c r="B210" s="110"/>
      <c r="C210" s="71" t="s">
        <v>120</v>
      </c>
      <c r="D210" s="71"/>
      <c r="E210" s="71"/>
      <c r="F210" s="91"/>
      <c r="G210" s="109">
        <f>N28</f>
        <v>4829.87</v>
      </c>
      <c r="H210" s="104"/>
      <c r="I210" s="71"/>
      <c r="J210" s="1"/>
      <c r="K210" s="1"/>
      <c r="L210" s="1"/>
      <c r="M210" s="1"/>
      <c r="N210" s="1"/>
    </row>
    <row r="211" spans="1:14" ht="15">
      <c r="A211" s="1"/>
      <c r="B211" s="104"/>
      <c r="C211" s="71"/>
      <c r="D211" s="71"/>
      <c r="E211" s="71"/>
      <c r="F211" s="111"/>
      <c r="G211" s="108"/>
      <c r="H211" s="104"/>
      <c r="I211" s="71"/>
      <c r="J211" s="1"/>
      <c r="K211" s="1"/>
      <c r="L211" s="1"/>
      <c r="M211" s="1"/>
      <c r="N211" s="1"/>
    </row>
    <row r="212" spans="1:14" ht="15.75">
      <c r="A212" s="1"/>
      <c r="B212" s="93" t="s">
        <v>33</v>
      </c>
      <c r="C212" s="93"/>
      <c r="D212" s="93"/>
      <c r="E212" s="93"/>
      <c r="F212" s="95"/>
      <c r="G212" s="96">
        <f>SUM(G207:G210)</f>
        <v>6260.219999999999</v>
      </c>
      <c r="H212" s="104"/>
      <c r="I212" s="71"/>
      <c r="J212" s="1"/>
      <c r="K212" s="1"/>
      <c r="L212" s="1"/>
      <c r="M212" s="1"/>
      <c r="N212" s="1"/>
    </row>
    <row r="213" spans="1:14" ht="15.75">
      <c r="A213" s="1"/>
      <c r="B213" s="104"/>
      <c r="C213" s="104"/>
      <c r="D213" s="104"/>
      <c r="E213" s="104"/>
      <c r="F213" s="108"/>
      <c r="G213" s="112"/>
      <c r="H213" s="71"/>
      <c r="I213" s="71"/>
      <c r="J213" s="1"/>
      <c r="K213" s="1"/>
      <c r="L213" s="1"/>
      <c r="M213" s="1"/>
      <c r="N213" s="1"/>
    </row>
    <row r="214" spans="1:14" ht="16.5" thickBot="1">
      <c r="A214" s="1"/>
      <c r="B214" s="102"/>
      <c r="C214" s="103"/>
      <c r="D214" s="103"/>
      <c r="E214" s="102"/>
      <c r="F214" s="102"/>
      <c r="G214" s="103"/>
      <c r="H214" s="102"/>
      <c r="I214" s="102"/>
      <c r="J214" s="1"/>
      <c r="K214" s="1"/>
      <c r="L214" s="1"/>
      <c r="M214" s="1"/>
      <c r="N214" s="1"/>
    </row>
    <row r="215" spans="1:14" ht="15.75">
      <c r="A215" s="1"/>
      <c r="B215" s="104"/>
      <c r="C215" s="105"/>
      <c r="D215" s="105"/>
      <c r="E215" s="104"/>
      <c r="F215" s="104"/>
      <c r="G215" s="105"/>
      <c r="H215" s="104"/>
      <c r="I215" s="104"/>
      <c r="J215" s="1"/>
      <c r="K215" s="1"/>
      <c r="L215" s="1"/>
      <c r="M215" s="1"/>
      <c r="N215" s="1"/>
    </row>
    <row r="216" spans="1:14" ht="15">
      <c r="A216" s="1"/>
      <c r="B216" s="1"/>
      <c r="C216" s="1"/>
      <c r="D216" s="1"/>
      <c r="E216" s="1"/>
      <c r="F216" s="1"/>
      <c r="G216" s="1"/>
      <c r="H216" s="71"/>
      <c r="I216" s="71"/>
      <c r="J216" s="1"/>
      <c r="K216" s="1"/>
      <c r="L216" s="1"/>
      <c r="M216" s="1"/>
      <c r="N216" s="1"/>
    </row>
    <row r="217" spans="1:14" ht="15">
      <c r="A217" s="1"/>
      <c r="B217" s="106" t="s">
        <v>121</v>
      </c>
      <c r="C217" s="71"/>
      <c r="D217" s="71"/>
      <c r="E217" s="107"/>
      <c r="F217" s="107"/>
      <c r="G217" s="71"/>
      <c r="H217" s="71"/>
      <c r="I217" s="71"/>
      <c r="J217" s="1"/>
      <c r="K217" s="1"/>
      <c r="L217" s="1"/>
      <c r="M217" s="1"/>
      <c r="N217" s="1"/>
    </row>
    <row r="218" spans="1:14" ht="15">
      <c r="A218" s="1"/>
      <c r="B218" s="71"/>
      <c r="C218" s="71"/>
      <c r="D218" s="71"/>
      <c r="E218" s="71"/>
      <c r="F218" s="71"/>
      <c r="G218" s="71"/>
      <c r="H218" s="71"/>
      <c r="I218" s="71"/>
      <c r="J218" s="1"/>
      <c r="K218" s="1"/>
      <c r="L218" s="1"/>
      <c r="M218" s="1"/>
      <c r="N218" s="1"/>
    </row>
    <row r="219" spans="1:14" ht="15.75">
      <c r="A219" s="1"/>
      <c r="B219" s="93" t="s">
        <v>122</v>
      </c>
      <c r="C219" s="93"/>
      <c r="D219" s="93"/>
      <c r="E219" s="93"/>
      <c r="F219" s="95"/>
      <c r="G219" s="96">
        <f>K45</f>
        <v>16370</v>
      </c>
      <c r="H219" s="1"/>
      <c r="I219" s="1"/>
      <c r="J219" s="1"/>
      <c r="K219" s="1"/>
      <c r="L219" s="1"/>
      <c r="M219" s="1"/>
      <c r="N219" s="1"/>
    </row>
    <row r="220" spans="1:14" ht="15">
      <c r="A220" s="1"/>
      <c r="B220" s="104"/>
      <c r="C220" s="70"/>
      <c r="D220" s="70"/>
      <c r="E220" s="71"/>
      <c r="F220" s="108"/>
      <c r="G220" s="109"/>
      <c r="H220" s="1"/>
      <c r="I220" s="1"/>
      <c r="J220" s="1"/>
      <c r="K220" s="1"/>
      <c r="L220" s="1"/>
      <c r="M220" s="1"/>
      <c r="N220" s="1"/>
    </row>
    <row r="221" spans="1:14" ht="15">
      <c r="A221" s="1"/>
      <c r="B221" s="110"/>
      <c r="C221" s="71" t="s">
        <v>123</v>
      </c>
      <c r="D221" s="71"/>
      <c r="E221" s="71"/>
      <c r="F221" s="91"/>
      <c r="G221" s="109">
        <f>(L45)</f>
        <v>1020.13</v>
      </c>
      <c r="H221" s="1"/>
      <c r="I221" s="1"/>
      <c r="J221" s="1"/>
      <c r="K221" s="1"/>
      <c r="L221" s="1"/>
      <c r="M221" s="1"/>
      <c r="N221" s="1"/>
    </row>
    <row r="222" spans="1:14" ht="15">
      <c r="A222" s="1"/>
      <c r="B222" s="110"/>
      <c r="C222" s="71" t="s">
        <v>124</v>
      </c>
      <c r="D222" s="71"/>
      <c r="E222" s="71"/>
      <c r="F222" s="91"/>
      <c r="G222" s="109">
        <f>-(M45)</f>
        <v>-5976</v>
      </c>
      <c r="H222" s="1"/>
      <c r="I222" s="1"/>
      <c r="J222" s="1"/>
      <c r="K222" s="1"/>
      <c r="L222" s="1"/>
      <c r="M222" s="1"/>
      <c r="N222" s="1"/>
    </row>
    <row r="223" spans="1:14" ht="15">
      <c r="A223" s="1"/>
      <c r="B223" s="104"/>
      <c r="C223" s="71"/>
      <c r="D223" s="71"/>
      <c r="E223" s="71"/>
      <c r="F223" s="111"/>
      <c r="G223" s="108"/>
      <c r="H223" s="1"/>
      <c r="I223" s="1"/>
      <c r="J223" s="1"/>
      <c r="K223" s="1"/>
      <c r="L223" s="1"/>
      <c r="M223" s="1"/>
      <c r="N223" s="1"/>
    </row>
    <row r="224" spans="1:14" ht="15.75">
      <c r="A224" s="1"/>
      <c r="B224" s="93" t="s">
        <v>125</v>
      </c>
      <c r="C224" s="93"/>
      <c r="D224" s="93"/>
      <c r="E224" s="93"/>
      <c r="F224" s="95"/>
      <c r="G224" s="96">
        <f>SUM(G219:G222)</f>
        <v>11414.130000000001</v>
      </c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43" t="s">
        <v>140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" t="s">
        <v>126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" t="s">
        <v>141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>
      <c r="A230" s="1"/>
      <c r="B230" s="43" t="s">
        <v>127</v>
      </c>
      <c r="C230" s="71"/>
      <c r="D230" s="71"/>
      <c r="E230" s="71"/>
      <c r="F230" s="91"/>
      <c r="G230" s="113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" t="s">
        <v>142</v>
      </c>
      <c r="C231" s="2"/>
      <c r="D231" s="2"/>
      <c r="E231" s="2"/>
      <c r="F231" s="2"/>
      <c r="G231" s="16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" t="s">
        <v>143</v>
      </c>
      <c r="C232" s="2"/>
      <c r="D232" s="2"/>
      <c r="E232" s="2"/>
      <c r="F232" s="2"/>
      <c r="G232" s="16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43" t="s">
        <v>155</v>
      </c>
      <c r="C233" s="2"/>
      <c r="D233" s="2"/>
      <c r="E233" s="2"/>
      <c r="F233" s="2"/>
      <c r="G233" s="16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" t="s">
        <v>156</v>
      </c>
      <c r="C234" s="2"/>
      <c r="D234" s="2"/>
      <c r="E234" s="2"/>
      <c r="F234" s="2"/>
      <c r="G234" s="16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" t="s">
        <v>157</v>
      </c>
      <c r="C235" s="2"/>
      <c r="D235" s="2"/>
      <c r="E235" s="2"/>
      <c r="F235" s="2"/>
      <c r="G235" s="16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/>
      <c r="C236" s="2"/>
      <c r="D236" s="2"/>
      <c r="E236" s="2"/>
      <c r="F236" s="2"/>
      <c r="G236" s="16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/>
      <c r="C237" s="2"/>
      <c r="D237" s="2"/>
      <c r="E237" s="2"/>
      <c r="F237" s="2"/>
      <c r="G237" s="16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2"/>
      <c r="D238" s="2"/>
      <c r="E238" s="2"/>
      <c r="F238" s="2"/>
      <c r="G238" s="16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2"/>
      <c r="D239" s="1"/>
      <c r="E239" s="1"/>
      <c r="F239" s="1"/>
      <c r="G239" s="16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2"/>
      <c r="G240" s="16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2"/>
      <c r="G241" s="16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9"/>
      <c r="D242" s="19"/>
      <c r="E242" s="19"/>
      <c r="F242" s="13"/>
      <c r="G242" s="32"/>
      <c r="H242" s="1"/>
      <c r="I242" s="1"/>
      <c r="J242" s="1"/>
      <c r="K242" s="1"/>
      <c r="L242" s="1"/>
      <c r="M242" s="1"/>
      <c r="N242" s="1"/>
    </row>
    <row r="243" spans="1:14" ht="15">
      <c r="A243" s="1"/>
      <c r="B243" s="115"/>
      <c r="C243" s="19"/>
      <c r="D243" s="19"/>
      <c r="E243" s="19"/>
      <c r="F243" s="13"/>
      <c r="G243" s="114"/>
      <c r="H243" s="1"/>
      <c r="I243" s="1"/>
      <c r="J243" s="1"/>
      <c r="K243" s="1"/>
      <c r="L243" s="1"/>
      <c r="M243" s="1"/>
      <c r="N243" s="1"/>
    </row>
    <row r="244" spans="1:14" ht="15">
      <c r="A244" s="1"/>
      <c r="B244" s="1"/>
      <c r="C244" s="37"/>
      <c r="D244" s="37"/>
      <c r="E244" s="37"/>
      <c r="F244" s="37"/>
      <c r="G244" s="116"/>
      <c r="H244" s="1"/>
      <c r="I244" s="1"/>
      <c r="J244" s="1"/>
      <c r="K244" s="1"/>
      <c r="L244" s="1"/>
      <c r="M244" s="1"/>
      <c r="N244" s="1"/>
    </row>
    <row r="245" spans="1:14" ht="12.7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4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3:10" ht="12.75">
      <c r="C253" s="1"/>
      <c r="D253" s="1"/>
      <c r="E253" s="1"/>
      <c r="F253" s="1"/>
      <c r="G253" s="1"/>
      <c r="J253" s="1"/>
    </row>
    <row r="254" spans="3:7" ht="12.75">
      <c r="C254" s="1"/>
      <c r="D254" s="1"/>
      <c r="E254" s="1"/>
      <c r="F254" s="1"/>
      <c r="G254" s="1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5"/>
  <sheetViews>
    <sheetView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0.71093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149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Enero!N30</f>
        <v>6260.219999999999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H200</f>
        <v>2644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11</v>
      </c>
      <c r="D10" s="20">
        <v>44</v>
      </c>
      <c r="E10" s="13">
        <v>484</v>
      </c>
      <c r="F10" s="21"/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352</v>
      </c>
      <c r="F14" s="23"/>
      <c r="G14" s="1"/>
      <c r="H14" s="1"/>
      <c r="I14" s="14"/>
      <c r="J14" s="1"/>
      <c r="K14" s="2" t="s">
        <v>19</v>
      </c>
      <c r="L14" s="2"/>
      <c r="M14" s="25">
        <v>-330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798</v>
      </c>
      <c r="F16" s="27"/>
      <c r="G16" s="1"/>
      <c r="H16" s="1"/>
      <c r="I16" s="14"/>
      <c r="J16" s="2"/>
      <c r="K16" s="2" t="s">
        <v>23</v>
      </c>
      <c r="L16" s="1"/>
      <c r="M16" s="25">
        <v>-1205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420</v>
      </c>
      <c r="F18" s="23"/>
      <c r="G18" s="1"/>
      <c r="H18" s="1"/>
      <c r="I18" s="14"/>
      <c r="J18" s="2"/>
      <c r="M18" s="16">
        <f>SUM(M11:M17)</f>
        <v>-1855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6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28" t="s">
        <v>29</v>
      </c>
      <c r="C20" s="29">
        <f>SUM(C9:C19)</f>
        <v>128</v>
      </c>
      <c r="D20" s="29"/>
      <c r="E20" s="30"/>
      <c r="F20" s="9">
        <f>SUM(E9:E19)</f>
        <v>5444</v>
      </c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"/>
      <c r="B21" s="31"/>
      <c r="C21" s="31"/>
      <c r="D21" s="31"/>
      <c r="E21" s="32"/>
      <c r="F21" s="33"/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4" t="s">
        <v>30</v>
      </c>
      <c r="C22" s="34"/>
      <c r="D22" s="34"/>
      <c r="E22" s="30"/>
      <c r="F22" s="35">
        <f>F20</f>
        <v>5444</v>
      </c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6"/>
      <c r="C23" s="36"/>
      <c r="D23" s="36"/>
      <c r="E23" s="37"/>
      <c r="F23" s="37"/>
      <c r="G23" s="1"/>
      <c r="H23" s="1"/>
      <c r="I23" s="14"/>
      <c r="J23" s="1"/>
      <c r="K23" s="2" t="s">
        <v>19</v>
      </c>
      <c r="L23" s="1"/>
      <c r="M23" s="16">
        <v>0</v>
      </c>
      <c r="N23" s="1"/>
    </row>
    <row r="24" spans="1:14" ht="15">
      <c r="A24" s="1"/>
      <c r="B24" s="38" t="s">
        <v>32</v>
      </c>
      <c r="C24" s="38"/>
      <c r="D24" s="38"/>
      <c r="E24" s="37"/>
      <c r="F24" s="1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2.75">
      <c r="A25" s="1"/>
      <c r="B25" s="19" t="s">
        <v>158</v>
      </c>
      <c r="C25" s="19"/>
      <c r="D25" s="19"/>
      <c r="E25" s="13"/>
      <c r="F25" s="32">
        <v>825</v>
      </c>
      <c r="G25" s="39"/>
      <c r="H25" s="1"/>
      <c r="I25" s="14"/>
      <c r="J25" s="1"/>
      <c r="K25" s="2" t="s">
        <v>23</v>
      </c>
      <c r="M25" s="16">
        <v>577</v>
      </c>
      <c r="N25" s="1"/>
    </row>
    <row r="26" spans="1:14" ht="12.75">
      <c r="A26" s="1"/>
      <c r="B26" s="19" t="s">
        <v>159</v>
      </c>
      <c r="C26" s="19"/>
      <c r="D26" s="19"/>
      <c r="E26" s="13"/>
      <c r="F26" s="32">
        <v>9</v>
      </c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B27" t="s">
        <v>187</v>
      </c>
      <c r="F27">
        <v>380</v>
      </c>
      <c r="G27" s="39"/>
      <c r="H27" s="1"/>
      <c r="I27" s="14"/>
      <c r="J27" s="1"/>
      <c r="K27" s="1"/>
      <c r="L27" s="1"/>
      <c r="M27" s="13">
        <f>SUM(M20:M26)</f>
        <v>577</v>
      </c>
      <c r="N27" s="1"/>
    </row>
    <row r="28" spans="1:14" ht="12.75">
      <c r="A28" s="1"/>
      <c r="B28" t="s">
        <v>188</v>
      </c>
      <c r="F28">
        <v>541</v>
      </c>
      <c r="G28" s="39"/>
      <c r="H28" s="1"/>
      <c r="I28" s="14"/>
      <c r="J28" s="1"/>
      <c r="K28" s="1" t="s">
        <v>31</v>
      </c>
      <c r="L28" s="1"/>
      <c r="M28" s="1"/>
      <c r="N28" s="13">
        <f>M18+M27</f>
        <v>-1278</v>
      </c>
    </row>
    <row r="29" spans="1:14" ht="12.75">
      <c r="A29" s="1"/>
      <c r="B29" s="34" t="s">
        <v>34</v>
      </c>
      <c r="C29" s="34"/>
      <c r="D29" s="34"/>
      <c r="E29" s="30"/>
      <c r="F29" s="35">
        <f>SUM(F25:F28)</f>
        <v>1755</v>
      </c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42"/>
      <c r="C30" s="42"/>
      <c r="D30" s="42"/>
      <c r="E30" s="37"/>
      <c r="F30" s="39"/>
      <c r="G30" s="1"/>
      <c r="H30" s="1"/>
      <c r="I30" s="14"/>
      <c r="J30" s="7" t="s">
        <v>33</v>
      </c>
      <c r="K30" s="8"/>
      <c r="L30" s="8"/>
      <c r="M30" s="8"/>
      <c r="N30" s="9">
        <f>N5+N7+N28</f>
        <v>7626.219999999999</v>
      </c>
    </row>
    <row r="31" spans="1:14" ht="12.75">
      <c r="A31" s="1"/>
      <c r="B31" s="34" t="s">
        <v>35</v>
      </c>
      <c r="C31" s="34"/>
      <c r="D31" s="34"/>
      <c r="E31" s="30"/>
      <c r="F31" s="35"/>
      <c r="G31" s="35">
        <f>F22+F29</f>
        <v>7199</v>
      </c>
      <c r="H31" s="1"/>
      <c r="I31" s="14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40"/>
      <c r="J32" s="41"/>
      <c r="K32" s="41"/>
      <c r="L32" s="41"/>
      <c r="M32" s="41"/>
      <c r="N32" s="41"/>
    </row>
    <row r="33" spans="1:14" ht="15">
      <c r="A33" s="1"/>
      <c r="B33" s="6" t="s">
        <v>37</v>
      </c>
      <c r="C33" s="6"/>
      <c r="D33" s="6"/>
      <c r="E33" s="31"/>
      <c r="F33" s="37"/>
      <c r="G33" s="32"/>
      <c r="H33" s="1"/>
      <c r="I33" s="14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4"/>
      <c r="J34" s="1"/>
      <c r="K34" s="1"/>
      <c r="L34" s="1"/>
      <c r="M34" s="1"/>
      <c r="N34" s="1"/>
    </row>
    <row r="35" spans="1:14" ht="15">
      <c r="A35" s="1"/>
      <c r="B35" s="12" t="s">
        <v>43</v>
      </c>
      <c r="C35" s="12"/>
      <c r="D35" s="12"/>
      <c r="E35" s="13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49" t="s">
        <v>45</v>
      </c>
      <c r="C36" s="19"/>
      <c r="D36" s="19"/>
      <c r="E36" s="16">
        <v>660</v>
      </c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19" t="s">
        <v>47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49</v>
      </c>
      <c r="C38" s="19"/>
      <c r="D38" s="19"/>
      <c r="E38" s="16">
        <v>495</v>
      </c>
      <c r="F38" s="1"/>
      <c r="G38" s="1"/>
      <c r="H38" s="1"/>
      <c r="I38" s="14"/>
      <c r="J38" s="46" t="s">
        <v>44</v>
      </c>
      <c r="K38" s="47">
        <v>0</v>
      </c>
      <c r="L38" s="47">
        <v>150</v>
      </c>
      <c r="M38" s="47">
        <v>0</v>
      </c>
      <c r="N38" s="48">
        <f>K38+L38-M38</f>
        <v>150</v>
      </c>
    </row>
    <row r="39" spans="1:14" ht="12.75">
      <c r="A39" s="1"/>
      <c r="B39" s="19" t="s">
        <v>51</v>
      </c>
      <c r="C39" s="19"/>
      <c r="D39" s="19"/>
      <c r="E39" s="16">
        <v>660</v>
      </c>
      <c r="F39" s="1"/>
      <c r="G39" s="1"/>
      <c r="H39" s="1"/>
      <c r="I39" s="14"/>
      <c r="J39" s="14" t="s">
        <v>46</v>
      </c>
      <c r="K39" s="47">
        <v>1940</v>
      </c>
      <c r="L39" s="47">
        <v>100</v>
      </c>
      <c r="M39" s="47">
        <f>Q39*-1</f>
        <v>0</v>
      </c>
      <c r="N39" s="50">
        <f aca="true" t="shared" si="0" ref="N39:N44">K39+L39-M39</f>
        <v>2040</v>
      </c>
    </row>
    <row r="40" spans="1:14" ht="12.75">
      <c r="A40" s="1"/>
      <c r="B40" s="19" t="s">
        <v>53</v>
      </c>
      <c r="C40" s="19"/>
      <c r="D40" s="19"/>
      <c r="E40" s="16">
        <v>495</v>
      </c>
      <c r="F40" s="1"/>
      <c r="G40" s="1"/>
      <c r="H40" s="1"/>
      <c r="I40" s="14"/>
      <c r="J40" s="14" t="s">
        <v>48</v>
      </c>
      <c r="K40" s="47">
        <v>1320</v>
      </c>
      <c r="L40" s="47">
        <v>40</v>
      </c>
      <c r="M40" s="47">
        <f>Q40*-1</f>
        <v>0</v>
      </c>
      <c r="N40" s="50">
        <f t="shared" si="0"/>
        <v>1360</v>
      </c>
    </row>
    <row r="41" spans="1:14" ht="12.75">
      <c r="A41" s="1"/>
      <c r="B41" s="1"/>
      <c r="C41" s="19"/>
      <c r="D41" s="19"/>
      <c r="E41" s="16"/>
      <c r="F41" s="1"/>
      <c r="G41" s="1"/>
      <c r="H41" s="1"/>
      <c r="I41" s="14"/>
      <c r="J41" s="5" t="s">
        <v>50</v>
      </c>
      <c r="K41" s="51">
        <v>1820</v>
      </c>
      <c r="L41" s="47">
        <v>330</v>
      </c>
      <c r="M41" s="47">
        <f>Q41*-1</f>
        <v>0</v>
      </c>
      <c r="N41" s="50">
        <f t="shared" si="0"/>
        <v>2150</v>
      </c>
    </row>
    <row r="42" spans="1:14" ht="12.75">
      <c r="A42" s="1"/>
      <c r="B42" s="1"/>
      <c r="C42" s="29" t="s">
        <v>56</v>
      </c>
      <c r="D42" s="29"/>
      <c r="E42" s="30"/>
      <c r="F42" s="9">
        <f>SUM(E36:E40)</f>
        <v>2970</v>
      </c>
      <c r="G42" s="1"/>
      <c r="H42" s="1"/>
      <c r="I42" s="14"/>
      <c r="J42" s="5" t="s">
        <v>52</v>
      </c>
      <c r="K42" s="51">
        <v>6220.13</v>
      </c>
      <c r="L42" s="117">
        <v>0</v>
      </c>
      <c r="M42" s="51">
        <v>0</v>
      </c>
      <c r="N42" s="118">
        <f t="shared" si="0"/>
        <v>6220.13</v>
      </c>
    </row>
    <row r="43" spans="1:14" ht="12.75">
      <c r="A43" s="1"/>
      <c r="B43" s="1"/>
      <c r="C43" s="1"/>
      <c r="D43" s="1"/>
      <c r="E43" s="1"/>
      <c r="F43" s="1"/>
      <c r="G43" s="1"/>
      <c r="H43" s="1"/>
      <c r="I43" s="14"/>
      <c r="J43" s="5" t="s">
        <v>54</v>
      </c>
      <c r="K43" s="51">
        <v>-126</v>
      </c>
      <c r="L43" s="51">
        <v>1205</v>
      </c>
      <c r="M43" s="51">
        <v>577</v>
      </c>
      <c r="N43" s="52">
        <f>K43+L43-M43</f>
        <v>502</v>
      </c>
    </row>
    <row r="44" spans="1:14" ht="12.75">
      <c r="A44" s="1"/>
      <c r="B44" s="12" t="s">
        <v>58</v>
      </c>
      <c r="C44" s="12"/>
      <c r="D44" s="12"/>
      <c r="E44" s="13"/>
      <c r="F44" s="1"/>
      <c r="G44" s="1"/>
      <c r="H44" s="1"/>
      <c r="I44" s="14"/>
      <c r="J44" s="5" t="s">
        <v>55</v>
      </c>
      <c r="K44" s="51">
        <v>240</v>
      </c>
      <c r="L44" s="51">
        <v>30</v>
      </c>
      <c r="M44" s="51">
        <v>0</v>
      </c>
      <c r="N44" s="52">
        <f t="shared" si="0"/>
        <v>270</v>
      </c>
    </row>
    <row r="45" spans="1:14" ht="12.75">
      <c r="A45" s="1"/>
      <c r="B45" s="2" t="s">
        <v>60</v>
      </c>
      <c r="C45" s="2"/>
      <c r="D45" s="2"/>
      <c r="E45" s="13">
        <f>E108</f>
        <v>111.65</v>
      </c>
      <c r="F45" s="1"/>
      <c r="G45" s="1"/>
      <c r="H45" s="1"/>
      <c r="I45" s="14"/>
      <c r="J45" s="53" t="s">
        <v>57</v>
      </c>
      <c r="K45" s="54">
        <f>SUM(K38:K44)</f>
        <v>11414.130000000001</v>
      </c>
      <c r="L45" s="54">
        <f>SUM(L38:L44)</f>
        <v>1855</v>
      </c>
      <c r="M45" s="54">
        <f>SUM(M38:M44)</f>
        <v>577</v>
      </c>
      <c r="N45" s="119">
        <f>SUM(N38:N44)</f>
        <v>12692.130000000001</v>
      </c>
    </row>
    <row r="46" spans="1:14" ht="12.75">
      <c r="A46" s="1"/>
      <c r="B46" s="2" t="s">
        <v>61</v>
      </c>
      <c r="C46" s="2"/>
      <c r="D46" s="2"/>
      <c r="E46" s="13">
        <f>E127</f>
        <v>30.500000000000007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19" t="s">
        <v>63</v>
      </c>
      <c r="C47" s="19"/>
      <c r="D47" s="19"/>
      <c r="E47" s="13"/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"/>
      <c r="C48" s="29" t="s">
        <v>65</v>
      </c>
      <c r="D48" s="29"/>
      <c r="E48" s="30"/>
      <c r="F48" s="9">
        <f>E45+E46</f>
        <v>142.15</v>
      </c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56"/>
      <c r="C49" s="56"/>
      <c r="D49" s="56"/>
      <c r="E49" s="13"/>
      <c r="F49" s="1"/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12" t="s">
        <v>69</v>
      </c>
      <c r="C50" s="12"/>
      <c r="D50" s="12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2" t="s">
        <v>71</v>
      </c>
      <c r="C51" s="2"/>
      <c r="D51" s="2"/>
      <c r="E51" s="16">
        <f>K93</f>
        <v>255.8</v>
      </c>
      <c r="F51" s="1"/>
      <c r="G51" s="1"/>
      <c r="H51" s="1"/>
      <c r="I51" s="14"/>
      <c r="J51" s="55" t="s">
        <v>66</v>
      </c>
      <c r="M51" s="19"/>
      <c r="N51" s="19"/>
    </row>
    <row r="52" spans="1:14" ht="12.75">
      <c r="A52" s="1"/>
      <c r="B52" s="2" t="s">
        <v>228</v>
      </c>
      <c r="C52" s="57"/>
      <c r="D52" s="57"/>
      <c r="E52" s="16">
        <f>K94</f>
        <v>15.96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1"/>
      <c r="C53" s="29" t="s">
        <v>73</v>
      </c>
      <c r="D53" s="29"/>
      <c r="E53" s="30"/>
      <c r="F53" s="58">
        <f>SUM(E51:E52)</f>
        <v>271.76</v>
      </c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59"/>
      <c r="C54" s="59"/>
      <c r="D54" s="59"/>
      <c r="E54" s="32"/>
      <c r="F54" s="1"/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60" t="s">
        <v>75</v>
      </c>
      <c r="C55" s="60"/>
      <c r="D55" s="60"/>
      <c r="E55" s="13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57" t="s">
        <v>77</v>
      </c>
      <c r="C56" s="57"/>
      <c r="D56" s="57"/>
      <c r="E56" s="13">
        <f>K100</f>
        <v>0</v>
      </c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78</v>
      </c>
      <c r="C57" s="57"/>
      <c r="D57" s="57"/>
      <c r="E57" s="13">
        <f>K103</f>
        <v>0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80</v>
      </c>
      <c r="C58" s="57"/>
      <c r="D58" s="57"/>
      <c r="E58" s="16">
        <f>K106</f>
        <v>63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19" t="s">
        <v>63</v>
      </c>
      <c r="C59" s="19"/>
      <c r="D59" s="19"/>
      <c r="E59" s="16"/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"/>
      <c r="C60" s="29" t="s">
        <v>81</v>
      </c>
      <c r="D60" s="29"/>
      <c r="E60" s="30"/>
      <c r="F60" s="9">
        <f>SUM(E56:E58)</f>
        <v>63</v>
      </c>
      <c r="G60" s="1"/>
      <c r="H60" s="1"/>
      <c r="I60" s="14"/>
      <c r="J60" s="61" t="s">
        <v>79</v>
      </c>
      <c r="K60" s="30"/>
      <c r="L60" s="62"/>
      <c r="M60" s="63">
        <v>198</v>
      </c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4"/>
      <c r="J61" s="37"/>
      <c r="K61" s="37"/>
      <c r="L61" s="64"/>
      <c r="M61" s="64"/>
      <c r="N61" s="1"/>
    </row>
    <row r="62" spans="1:14" ht="12.75">
      <c r="A62" s="1"/>
      <c r="B62" s="12" t="s">
        <v>82</v>
      </c>
      <c r="C62" s="12"/>
      <c r="D62" s="12"/>
      <c r="E62" s="13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9" t="s">
        <v>63</v>
      </c>
      <c r="C63" s="56"/>
      <c r="D63" s="56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"/>
      <c r="C64" s="29" t="s">
        <v>84</v>
      </c>
      <c r="D64" s="29"/>
      <c r="E64" s="30"/>
      <c r="F64" s="9">
        <f>K112</f>
        <v>40</v>
      </c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31"/>
      <c r="C65" s="31"/>
      <c r="D65" s="31"/>
      <c r="E65" s="1"/>
      <c r="F65" s="32"/>
      <c r="G65" s="39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12" t="s">
        <v>87</v>
      </c>
      <c r="C66" s="12"/>
      <c r="D66" s="12"/>
      <c r="E66" s="13"/>
      <c r="F66" s="1"/>
      <c r="G66" s="1"/>
      <c r="H66" s="1"/>
      <c r="I66" s="14"/>
      <c r="J66" s="1"/>
      <c r="K66" s="1"/>
      <c r="L66" s="1"/>
      <c r="M66" s="1"/>
      <c r="N66" s="1"/>
    </row>
    <row r="67" spans="1:14" ht="12.75">
      <c r="A67" s="1"/>
      <c r="B67" s="19" t="s">
        <v>63</v>
      </c>
      <c r="C67" s="56"/>
      <c r="D67" s="56"/>
      <c r="E67" s="13"/>
      <c r="F67" s="1"/>
      <c r="G67" s="32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"/>
      <c r="C68" s="29" t="s">
        <v>89</v>
      </c>
      <c r="D68" s="29"/>
      <c r="E68" s="30"/>
      <c r="F68" s="9">
        <f>K116</f>
        <v>0</v>
      </c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56"/>
      <c r="C69" s="56"/>
      <c r="D69" s="56"/>
      <c r="E69" s="13"/>
      <c r="F69" s="1"/>
      <c r="G69" s="1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12" t="s">
        <v>91</v>
      </c>
      <c r="C70" s="12"/>
      <c r="D70" s="12"/>
      <c r="E70" s="1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9" t="s">
        <v>63</v>
      </c>
      <c r="C71" s="56"/>
      <c r="D71" s="56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"/>
      <c r="C72" s="29" t="s">
        <v>92</v>
      </c>
      <c r="D72" s="29"/>
      <c r="E72" s="30"/>
      <c r="F72" s="9">
        <f>K122</f>
        <v>150.24</v>
      </c>
      <c r="G72" s="1"/>
      <c r="H72" s="1"/>
      <c r="I72" s="14"/>
      <c r="J72" s="66" t="s">
        <v>148</v>
      </c>
      <c r="K72" s="30"/>
      <c r="L72" s="67">
        <v>44</v>
      </c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4"/>
      <c r="J73" s="43" t="s">
        <v>88</v>
      </c>
      <c r="K73" s="37"/>
      <c r="L73" s="68">
        <f>SUM(L72)</f>
        <v>44</v>
      </c>
      <c r="M73" s="1"/>
      <c r="N73" s="1"/>
    </row>
    <row r="74" spans="1:14" ht="12.75">
      <c r="A74" s="1"/>
      <c r="B74" s="12" t="s">
        <v>133</v>
      </c>
      <c r="C74" s="1"/>
      <c r="D74" s="1"/>
      <c r="E74" s="1"/>
      <c r="F74" s="1"/>
      <c r="G74" s="1"/>
      <c r="H74" s="1"/>
      <c r="I74" s="14"/>
      <c r="J74" s="1"/>
      <c r="K74" s="1"/>
      <c r="L74" s="1"/>
      <c r="M74" s="1"/>
      <c r="N74" s="1"/>
    </row>
    <row r="75" spans="1:14" ht="12.75">
      <c r="A75" s="1"/>
      <c r="B75" s="1" t="s">
        <v>63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/>
      <c r="C76" s="29" t="s">
        <v>92</v>
      </c>
      <c r="D76" s="30"/>
      <c r="E76" s="30"/>
      <c r="F76" s="58">
        <f>K125</f>
        <v>577</v>
      </c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C77" s="1"/>
      <c r="D77" s="1"/>
      <c r="E77" s="1"/>
      <c r="F77" s="1"/>
      <c r="G77" s="1"/>
      <c r="H77" s="69"/>
      <c r="I77" s="14"/>
      <c r="J77" s="1"/>
      <c r="K77" s="1"/>
      <c r="L77" s="1"/>
      <c r="M77" s="1"/>
      <c r="N77" s="1"/>
    </row>
    <row r="78" spans="1:14" ht="12.75">
      <c r="A78" s="1"/>
      <c r="B78" s="34" t="s">
        <v>93</v>
      </c>
      <c r="C78" s="34"/>
      <c r="D78" s="34"/>
      <c r="E78" s="30"/>
      <c r="F78" s="9"/>
      <c r="G78" s="35">
        <f>F42+F48+F53+F60+F64+F68+F72+F76</f>
        <v>4214.15</v>
      </c>
      <c r="H78" s="69"/>
      <c r="I78" s="14"/>
      <c r="J78" s="1"/>
      <c r="K78" s="1"/>
      <c r="L78" s="1"/>
      <c r="M78" s="1"/>
      <c r="N78" s="1"/>
    </row>
    <row r="79" spans="1:14" ht="12.75">
      <c r="A79" s="1"/>
      <c r="B79" s="31"/>
      <c r="C79" s="31"/>
      <c r="D79" s="31"/>
      <c r="E79" s="1"/>
      <c r="F79" s="11"/>
      <c r="G79" s="1"/>
      <c r="H79" s="1"/>
      <c r="I79" s="14"/>
      <c r="J79" s="1"/>
      <c r="K79" s="1"/>
      <c r="L79" s="1"/>
      <c r="M79" s="1"/>
      <c r="N79" s="1"/>
    </row>
    <row r="80" spans="1:14" ht="15">
      <c r="A80" s="1"/>
      <c r="B80" s="6" t="s">
        <v>94</v>
      </c>
      <c r="C80" s="6"/>
      <c r="D80" s="6"/>
      <c r="E80" s="1"/>
      <c r="F80" s="1"/>
      <c r="G80" s="70">
        <f>G31-G78</f>
        <v>2984.8500000000004</v>
      </c>
      <c r="H80" s="1"/>
      <c r="I80" s="14"/>
      <c r="J80" s="1"/>
      <c r="K80" s="1"/>
      <c r="L80" s="1"/>
      <c r="M80" s="1"/>
      <c r="N80" s="1"/>
    </row>
    <row r="81" spans="1:14" ht="15">
      <c r="A81" s="1"/>
      <c r="B81" s="6"/>
      <c r="C81" s="6"/>
      <c r="D81" s="6"/>
      <c r="E81" s="1"/>
      <c r="F81" s="1"/>
      <c r="G81" s="70"/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4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4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4"/>
      <c r="J88" s="1"/>
      <c r="K88" s="1"/>
      <c r="L88" s="1"/>
      <c r="M88" s="1"/>
      <c r="N88" s="1"/>
    </row>
    <row r="89" spans="1:14" ht="18">
      <c r="A89" s="1"/>
      <c r="B89" s="1"/>
      <c r="C89" s="4"/>
      <c r="D89" s="4"/>
      <c r="E89" s="1"/>
      <c r="F89" s="1"/>
      <c r="G89" s="3" t="s">
        <v>149</v>
      </c>
      <c r="H89" s="37"/>
      <c r="I89" s="71"/>
      <c r="J89" s="2"/>
      <c r="K89" s="2"/>
      <c r="L89" s="1"/>
      <c r="M89" s="1"/>
      <c r="N89" s="1"/>
    </row>
    <row r="90" spans="1:14" ht="18">
      <c r="A90" s="1"/>
      <c r="B90" s="4" t="s">
        <v>95</v>
      </c>
      <c r="C90" s="4"/>
      <c r="D90" s="4"/>
      <c r="E90" s="1"/>
      <c r="F90" s="1"/>
      <c r="G90" s="3"/>
      <c r="H90" s="37"/>
      <c r="I90" s="71"/>
      <c r="J90" s="2"/>
      <c r="K90" s="2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71"/>
      <c r="J91" s="2"/>
      <c r="K91" s="2"/>
      <c r="L91" s="1"/>
      <c r="M91" s="1"/>
      <c r="N91" s="1"/>
    </row>
    <row r="92" spans="1:14" ht="12.75">
      <c r="A92" s="43" t="s">
        <v>96</v>
      </c>
      <c r="B92" s="1"/>
      <c r="C92" s="1"/>
      <c r="D92" s="1"/>
      <c r="E92" s="1"/>
      <c r="F92" s="1"/>
      <c r="G92" s="43" t="s">
        <v>97</v>
      </c>
      <c r="H92" s="1"/>
      <c r="I92" s="1"/>
      <c r="J92" s="1"/>
      <c r="K92" s="1"/>
      <c r="L92" s="1"/>
      <c r="M92" s="1"/>
      <c r="N92" s="1"/>
    </row>
    <row r="93" spans="1:14" ht="12.75">
      <c r="A93" s="2" t="s">
        <v>129</v>
      </c>
      <c r="B93" s="1"/>
      <c r="C93" s="1"/>
      <c r="D93" s="1"/>
      <c r="E93" s="2"/>
      <c r="F93" s="1"/>
      <c r="G93" s="73"/>
      <c r="H93" s="1" t="s">
        <v>152</v>
      </c>
      <c r="I93" s="2"/>
      <c r="J93" s="1"/>
      <c r="K93" s="16">
        <v>255.8</v>
      </c>
      <c r="L93" s="1"/>
      <c r="M93" s="1"/>
      <c r="N93" s="1"/>
    </row>
    <row r="94" spans="1:14" ht="12.75">
      <c r="A94" s="2"/>
      <c r="B94" s="73">
        <v>39118</v>
      </c>
      <c r="C94" s="1" t="s">
        <v>160</v>
      </c>
      <c r="D94" s="1"/>
      <c r="E94" s="16">
        <v>30</v>
      </c>
      <c r="F94" s="1"/>
      <c r="G94" s="74">
        <v>39141</v>
      </c>
      <c r="H94" t="s">
        <v>227</v>
      </c>
      <c r="K94">
        <v>15.96</v>
      </c>
      <c r="L94" s="1"/>
      <c r="M94" s="1"/>
      <c r="N94" s="1"/>
    </row>
    <row r="95" spans="1:14" ht="12.75">
      <c r="A95" s="2"/>
      <c r="B95" s="73">
        <v>39119</v>
      </c>
      <c r="C95" t="s">
        <v>160</v>
      </c>
      <c r="E95" s="75">
        <v>13.65</v>
      </c>
      <c r="F95" s="1"/>
      <c r="G95" s="2"/>
      <c r="H95" s="34" t="s">
        <v>98</v>
      </c>
      <c r="I95" s="34"/>
      <c r="J95" s="30"/>
      <c r="K95" s="35">
        <f>SUM(K93:K94)</f>
        <v>271.76</v>
      </c>
      <c r="L95" s="1"/>
      <c r="M95" s="1"/>
      <c r="N95" s="1"/>
    </row>
    <row r="96" spans="1:14" ht="12.75">
      <c r="A96" s="1"/>
      <c r="B96" s="79" t="s">
        <v>100</v>
      </c>
      <c r="C96" s="79"/>
      <c r="D96" s="79"/>
      <c r="E96" s="9">
        <f>SUM(E94:E95)</f>
        <v>43.65</v>
      </c>
      <c r="F96" s="1"/>
      <c r="G96" s="2"/>
      <c r="H96" s="1"/>
      <c r="I96" s="1"/>
      <c r="J96" s="1"/>
      <c r="K96" s="1"/>
      <c r="L96" s="1"/>
      <c r="M96" s="1"/>
      <c r="N96" s="1"/>
    </row>
    <row r="97" spans="1:14" ht="12.75">
      <c r="A97" s="1"/>
      <c r="B97" s="80"/>
      <c r="C97" s="80"/>
      <c r="D97" s="80"/>
      <c r="E97" s="1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 t="s">
        <v>130</v>
      </c>
      <c r="B98" s="80"/>
      <c r="C98" s="80"/>
      <c r="D98" s="80"/>
      <c r="E98" s="32"/>
      <c r="F98" s="1"/>
      <c r="G98" s="43" t="s">
        <v>99</v>
      </c>
      <c r="H98" s="1"/>
      <c r="I98" s="13"/>
      <c r="J98" s="1"/>
      <c r="K98" s="1"/>
      <c r="L98" s="13"/>
      <c r="M98" s="1"/>
      <c r="N98" s="1"/>
    </row>
    <row r="99" spans="1:14" ht="12.75">
      <c r="A99" s="1"/>
      <c r="B99" s="73">
        <v>39114</v>
      </c>
      <c r="C99" s="1" t="s">
        <v>160</v>
      </c>
      <c r="D99" s="1"/>
      <c r="E99" s="13">
        <v>15</v>
      </c>
      <c r="F99" s="1"/>
      <c r="G99" s="73"/>
      <c r="H99" s="1"/>
      <c r="I99" s="1"/>
      <c r="J99" s="1"/>
      <c r="K99" s="13"/>
      <c r="L99" s="1"/>
      <c r="M99" s="1"/>
      <c r="N99" s="1"/>
    </row>
    <row r="100" spans="1:14" ht="12.75">
      <c r="A100" s="1"/>
      <c r="B100" s="74">
        <v>39128</v>
      </c>
      <c r="C100" t="s">
        <v>160</v>
      </c>
      <c r="E100" s="75">
        <v>12</v>
      </c>
      <c r="F100" s="1"/>
      <c r="G100" s="1"/>
      <c r="H100" s="1"/>
      <c r="I100" s="79" t="s">
        <v>100</v>
      </c>
      <c r="J100" s="30"/>
      <c r="K100" s="58">
        <f>SUM(K99:K99)</f>
        <v>0</v>
      </c>
      <c r="L100" s="1"/>
      <c r="M100" s="1"/>
      <c r="N100" s="1"/>
    </row>
    <row r="101" spans="1:14" ht="12.75">
      <c r="A101" s="1"/>
      <c r="B101" s="73">
        <v>39132</v>
      </c>
      <c r="C101" s="1" t="s">
        <v>160</v>
      </c>
      <c r="D101" s="1"/>
      <c r="E101" s="13">
        <v>30</v>
      </c>
      <c r="F101" s="1"/>
      <c r="G101" s="1" t="s">
        <v>101</v>
      </c>
      <c r="H101" s="1"/>
      <c r="I101" s="1"/>
      <c r="J101" s="1"/>
      <c r="K101" s="13"/>
      <c r="L101" s="1"/>
      <c r="M101" s="1"/>
      <c r="N101" s="1"/>
    </row>
    <row r="102" spans="1:14" ht="12.75">
      <c r="A102" s="1"/>
      <c r="B102" s="79" t="s">
        <v>100</v>
      </c>
      <c r="C102" s="79"/>
      <c r="D102" s="79"/>
      <c r="E102" s="58">
        <f>SUM(E99:E101)</f>
        <v>57</v>
      </c>
      <c r="F102" s="1"/>
      <c r="G102" s="1"/>
      <c r="I102" s="1"/>
      <c r="J102" s="1"/>
      <c r="K102" s="13"/>
      <c r="L102" s="1"/>
      <c r="M102" s="1"/>
      <c r="N102" s="1"/>
    </row>
    <row r="103" spans="1:14" ht="12.75">
      <c r="A103" s="1"/>
      <c r="B103" s="80"/>
      <c r="C103" s="80"/>
      <c r="D103" s="80"/>
      <c r="E103" s="32"/>
      <c r="F103" s="1"/>
      <c r="G103" s="1"/>
      <c r="H103" s="1"/>
      <c r="I103" s="79" t="s">
        <v>100</v>
      </c>
      <c r="J103" s="30"/>
      <c r="K103" s="58">
        <f>SUM(K102)</f>
        <v>0</v>
      </c>
      <c r="L103" s="1"/>
      <c r="M103" s="1"/>
      <c r="N103" s="1"/>
    </row>
    <row r="104" spans="1:14" ht="12.75">
      <c r="A104" s="1" t="s">
        <v>103</v>
      </c>
      <c r="B104" s="1"/>
      <c r="C104" s="1"/>
      <c r="D104" s="1"/>
      <c r="E104" s="1"/>
      <c r="F104" s="1"/>
      <c r="G104" s="1" t="s">
        <v>102</v>
      </c>
      <c r="H104" s="1"/>
      <c r="I104" s="80"/>
      <c r="J104" s="37"/>
      <c r="K104" s="32"/>
      <c r="L104" s="1"/>
      <c r="M104" s="1"/>
      <c r="N104" s="1"/>
    </row>
    <row r="105" spans="1:14" ht="12.75">
      <c r="A105" s="1"/>
      <c r="B105" s="73">
        <v>39141</v>
      </c>
      <c r="C105" s="1" t="s">
        <v>192</v>
      </c>
      <c r="D105" s="1"/>
      <c r="E105" s="13">
        <v>11</v>
      </c>
      <c r="F105" s="1"/>
      <c r="H105" s="77" t="s">
        <v>191</v>
      </c>
      <c r="I105" s="1"/>
      <c r="J105" s="1"/>
      <c r="K105" s="16">
        <v>63</v>
      </c>
      <c r="L105" s="1"/>
      <c r="M105" s="1"/>
      <c r="N105" s="1"/>
    </row>
    <row r="106" spans="1:14" ht="12.75">
      <c r="A106" s="1"/>
      <c r="B106" s="79" t="s">
        <v>100</v>
      </c>
      <c r="C106" s="79"/>
      <c r="D106" s="79"/>
      <c r="E106" s="58">
        <f>SUM(E105)</f>
        <v>11</v>
      </c>
      <c r="F106" s="1"/>
      <c r="G106" s="1"/>
      <c r="H106" s="1"/>
      <c r="I106" s="79" t="s">
        <v>100</v>
      </c>
      <c r="J106" s="30"/>
      <c r="K106" s="58">
        <f>SUM(K105:K105)</f>
        <v>63</v>
      </c>
      <c r="L106" s="1"/>
      <c r="M106" s="1"/>
      <c r="N106" s="1"/>
    </row>
    <row r="107" spans="1:14" ht="12.75">
      <c r="A107" s="1"/>
      <c r="B107" s="1"/>
      <c r="C107" s="1"/>
      <c r="D107" s="1"/>
      <c r="E107" s="13"/>
      <c r="F107" s="1"/>
      <c r="G107" s="1"/>
      <c r="H107" s="81"/>
      <c r="I107" s="1"/>
      <c r="J107" s="1"/>
      <c r="K107" s="32"/>
      <c r="L107" s="1"/>
      <c r="M107" s="1"/>
      <c r="N107" s="1"/>
    </row>
    <row r="108" spans="1:14" ht="12.75">
      <c r="A108" s="1"/>
      <c r="B108" s="34" t="s">
        <v>105</v>
      </c>
      <c r="C108" s="34"/>
      <c r="D108" s="34"/>
      <c r="E108" s="35">
        <f>E96+E102+E106</f>
        <v>111.65</v>
      </c>
      <c r="F108" s="1"/>
      <c r="G108" s="1"/>
      <c r="H108" s="82" t="s">
        <v>104</v>
      </c>
      <c r="I108" s="30"/>
      <c r="J108" s="30"/>
      <c r="K108" s="35">
        <f>K100+K103+K106</f>
        <v>63</v>
      </c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83"/>
      <c r="I109" s="37"/>
      <c r="J109" s="37"/>
      <c r="K109" s="39"/>
      <c r="L109" s="1"/>
      <c r="M109" s="1"/>
      <c r="N109" s="1"/>
    </row>
    <row r="110" spans="1:14" ht="12.75">
      <c r="A110" s="43" t="s">
        <v>107</v>
      </c>
      <c r="B110" s="1"/>
      <c r="C110" s="1"/>
      <c r="D110" s="1"/>
      <c r="E110" s="1"/>
      <c r="F110" s="1"/>
      <c r="G110" s="43" t="s">
        <v>114</v>
      </c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73">
        <v>39114</v>
      </c>
      <c r="C111" t="s">
        <v>166</v>
      </c>
      <c r="D111" s="1"/>
      <c r="E111" s="13">
        <v>1.1</v>
      </c>
      <c r="F111" s="1"/>
      <c r="G111" s="77">
        <v>39125</v>
      </c>
      <c r="H111" s="2" t="s">
        <v>189</v>
      </c>
      <c r="I111" s="1"/>
      <c r="J111" s="1"/>
      <c r="K111" s="16">
        <v>40</v>
      </c>
      <c r="L111" s="1"/>
      <c r="M111" s="1"/>
      <c r="N111" s="1"/>
    </row>
    <row r="112" spans="1:14" ht="12.75">
      <c r="A112" s="1"/>
      <c r="B112" s="77">
        <v>39123</v>
      </c>
      <c r="C112" s="1" t="s">
        <v>169</v>
      </c>
      <c r="D112" s="1"/>
      <c r="E112" s="13">
        <v>3.05</v>
      </c>
      <c r="F112" s="1"/>
      <c r="G112" s="1"/>
      <c r="H112" s="82" t="s">
        <v>106</v>
      </c>
      <c r="I112" s="30"/>
      <c r="J112" s="30"/>
      <c r="K112" s="35">
        <f>SUM(K111:K111)</f>
        <v>40</v>
      </c>
      <c r="L112" s="1"/>
      <c r="M112" s="1"/>
      <c r="N112" s="1"/>
    </row>
    <row r="113" spans="1:14" ht="12.75">
      <c r="A113" s="1"/>
      <c r="B113" s="74">
        <v>39124</v>
      </c>
      <c r="C113" t="s">
        <v>166</v>
      </c>
      <c r="E113" s="75">
        <v>1.1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77">
        <v>39126</v>
      </c>
      <c r="C114" s="1" t="s">
        <v>165</v>
      </c>
      <c r="D114" s="1"/>
      <c r="E114" s="13">
        <v>1.1</v>
      </c>
      <c r="F114" s="1"/>
      <c r="G114" s="43" t="s">
        <v>115</v>
      </c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77">
        <v>39126</v>
      </c>
      <c r="C115" s="1" t="s">
        <v>166</v>
      </c>
      <c r="D115" s="1"/>
      <c r="E115" s="13">
        <v>1.1</v>
      </c>
      <c r="F115" s="1"/>
      <c r="G115" s="74"/>
      <c r="H115" s="1"/>
      <c r="L115" s="1"/>
      <c r="M115" s="1"/>
      <c r="N115" s="1"/>
    </row>
    <row r="116" spans="1:14" ht="12.75">
      <c r="A116" s="1"/>
      <c r="B116" s="77">
        <v>39127</v>
      </c>
      <c r="C116" s="1" t="s">
        <v>169</v>
      </c>
      <c r="D116" s="1"/>
      <c r="E116" s="13">
        <v>3.05</v>
      </c>
      <c r="F116" s="1"/>
      <c r="G116" s="2"/>
      <c r="H116" s="82" t="s">
        <v>108</v>
      </c>
      <c r="I116" s="30"/>
      <c r="J116" s="30"/>
      <c r="K116" s="35">
        <f>SUM(K115:K115)</f>
        <v>0</v>
      </c>
      <c r="L116" s="1"/>
      <c r="M116" s="1"/>
      <c r="N116" s="1"/>
    </row>
    <row r="117" spans="1:14" ht="12.75">
      <c r="A117" s="1"/>
      <c r="B117" s="77">
        <v>39128</v>
      </c>
      <c r="C117" s="1" t="s">
        <v>169</v>
      </c>
      <c r="D117" s="1"/>
      <c r="E117" s="13">
        <v>3.05</v>
      </c>
      <c r="F117" s="1"/>
      <c r="G117" s="2"/>
      <c r="H117" s="83"/>
      <c r="I117" s="37"/>
      <c r="J117" s="37"/>
      <c r="K117" s="39"/>
      <c r="L117" s="1"/>
      <c r="M117" s="1"/>
      <c r="N117" s="1"/>
    </row>
    <row r="118" spans="1:14" ht="12.75">
      <c r="A118" s="1"/>
      <c r="B118" s="77">
        <v>39128</v>
      </c>
      <c r="C118" s="1" t="s">
        <v>167</v>
      </c>
      <c r="D118" s="1"/>
      <c r="E118" s="13">
        <v>2.5</v>
      </c>
      <c r="F118" s="1"/>
      <c r="G118" s="43" t="s">
        <v>116</v>
      </c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74">
        <v>39128</v>
      </c>
      <c r="C119" s="1" t="s">
        <v>166</v>
      </c>
      <c r="E119" s="13">
        <v>1.1</v>
      </c>
      <c r="F119" s="1"/>
      <c r="G119" s="78" t="s">
        <v>193</v>
      </c>
      <c r="H119" t="s">
        <v>194</v>
      </c>
      <c r="K119" s="75">
        <v>86.34</v>
      </c>
      <c r="L119" s="1"/>
      <c r="M119" s="1"/>
      <c r="N119" s="1"/>
    </row>
    <row r="120" spans="1:14" ht="12.75">
      <c r="A120" s="1"/>
      <c r="B120" s="77">
        <v>39132</v>
      </c>
      <c r="C120" s="1" t="s">
        <v>167</v>
      </c>
      <c r="D120" s="1"/>
      <c r="E120" s="13">
        <v>2.5</v>
      </c>
      <c r="F120" s="1"/>
      <c r="G120" s="84">
        <v>39133</v>
      </c>
      <c r="H120" s="1" t="s">
        <v>190</v>
      </c>
      <c r="I120" s="1"/>
      <c r="J120" s="1"/>
      <c r="K120" s="13">
        <v>9.3</v>
      </c>
      <c r="L120" s="1"/>
      <c r="M120" s="1"/>
      <c r="N120" s="1"/>
    </row>
    <row r="121" spans="1:14" ht="12.75">
      <c r="A121" s="1"/>
      <c r="B121" s="77">
        <v>39132</v>
      </c>
      <c r="C121" s="1" t="s">
        <v>169</v>
      </c>
      <c r="D121" s="1"/>
      <c r="E121" s="13">
        <v>3.05</v>
      </c>
      <c r="F121" s="1"/>
      <c r="G121" s="74">
        <v>39164</v>
      </c>
      <c r="H121" s="1" t="s">
        <v>230</v>
      </c>
      <c r="K121" s="75">
        <v>54.6</v>
      </c>
      <c r="L121" s="1"/>
      <c r="M121" s="1"/>
      <c r="N121" s="1"/>
    </row>
    <row r="122" spans="1:14" ht="12.75">
      <c r="A122" s="1"/>
      <c r="B122" s="77">
        <v>39134</v>
      </c>
      <c r="C122" s="1" t="s">
        <v>165</v>
      </c>
      <c r="D122" s="1"/>
      <c r="E122" s="13">
        <v>1.1</v>
      </c>
      <c r="F122" s="1"/>
      <c r="G122" s="1"/>
      <c r="H122" s="82" t="s">
        <v>109</v>
      </c>
      <c r="I122" s="30"/>
      <c r="J122" s="30"/>
      <c r="K122" s="35">
        <f>SUM(K119:K121)</f>
        <v>150.24</v>
      </c>
      <c r="L122" s="1"/>
      <c r="M122" s="1"/>
      <c r="N122" s="1"/>
    </row>
    <row r="123" spans="1:14" ht="12.75">
      <c r="A123" s="1"/>
      <c r="B123" s="77">
        <v>39140</v>
      </c>
      <c r="C123" s="1" t="s">
        <v>166</v>
      </c>
      <c r="D123" s="1"/>
      <c r="E123" s="13">
        <v>1.1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77">
        <v>39141</v>
      </c>
      <c r="C124" s="1" t="s">
        <v>164</v>
      </c>
      <c r="D124" s="1"/>
      <c r="E124" s="13">
        <v>2.5</v>
      </c>
      <c r="F124" s="1"/>
      <c r="G124" s="43" t="s">
        <v>133</v>
      </c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77">
        <v>39141</v>
      </c>
      <c r="C125" s="1" t="s">
        <v>167</v>
      </c>
      <c r="D125" s="1"/>
      <c r="E125" s="13">
        <v>2</v>
      </c>
      <c r="F125" s="1"/>
      <c r="G125" s="78" t="s">
        <v>193</v>
      </c>
      <c r="H125" s="1" t="s">
        <v>195</v>
      </c>
      <c r="I125" s="1"/>
      <c r="J125" s="1"/>
      <c r="K125" s="1">
        <v>577</v>
      </c>
      <c r="L125" s="1"/>
      <c r="M125" s="1"/>
      <c r="N125" s="1"/>
    </row>
    <row r="126" spans="1:14" ht="12.75">
      <c r="A126" s="1"/>
      <c r="B126" s="77">
        <v>39141</v>
      </c>
      <c r="C126" s="1" t="s">
        <v>165</v>
      </c>
      <c r="D126" s="1"/>
      <c r="E126" s="13">
        <v>1.1</v>
      </c>
      <c r="F126" s="1"/>
      <c r="G126" s="1"/>
      <c r="H126" s="82" t="s">
        <v>132</v>
      </c>
      <c r="I126" s="82"/>
      <c r="J126" s="82"/>
      <c r="K126" s="35">
        <f>K125</f>
        <v>577</v>
      </c>
      <c r="L126" s="1"/>
      <c r="M126" s="1"/>
      <c r="N126" s="1"/>
    </row>
    <row r="127" spans="1:14" ht="12.75">
      <c r="A127" s="1"/>
      <c r="B127" s="34" t="s">
        <v>110</v>
      </c>
      <c r="C127" s="34"/>
      <c r="D127" s="34"/>
      <c r="E127" s="35">
        <f>SUM(E111:E126)</f>
        <v>30.500000000000007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42"/>
      <c r="C128" s="42"/>
      <c r="D128" s="42"/>
      <c r="E128" s="39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42"/>
      <c r="C129" s="42"/>
      <c r="D129" s="42"/>
      <c r="E129" s="39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42"/>
      <c r="C130" s="42"/>
      <c r="D130" s="42"/>
      <c r="E130" s="120" t="s">
        <v>197</v>
      </c>
      <c r="F130" s="121"/>
      <c r="G130" s="121"/>
      <c r="H130" s="121"/>
      <c r="I130" s="121"/>
      <c r="J130" s="121"/>
      <c r="K130" s="122"/>
      <c r="L130" s="1"/>
      <c r="M130" s="1"/>
      <c r="N130" s="1"/>
    </row>
    <row r="131" spans="1:14" ht="12.75">
      <c r="A131" s="1"/>
      <c r="B131" s="42"/>
      <c r="C131" s="42"/>
      <c r="D131" s="42"/>
      <c r="E131" s="123" t="s">
        <v>198</v>
      </c>
      <c r="F131" s="37"/>
      <c r="G131" s="37" t="s">
        <v>180</v>
      </c>
      <c r="H131" s="37" t="s">
        <v>199</v>
      </c>
      <c r="I131" s="85"/>
      <c r="J131" s="37" t="s">
        <v>200</v>
      </c>
      <c r="K131" s="69"/>
      <c r="L131" s="1"/>
      <c r="M131" s="1"/>
      <c r="N131" s="1"/>
    </row>
    <row r="132" spans="1:14" ht="12.75">
      <c r="A132" s="1"/>
      <c r="B132" s="42"/>
      <c r="C132" s="42"/>
      <c r="D132" s="42"/>
      <c r="E132" s="127" t="s">
        <v>8</v>
      </c>
      <c r="F132" s="121"/>
      <c r="G132" s="128">
        <v>0</v>
      </c>
      <c r="H132" s="128">
        <v>38</v>
      </c>
      <c r="I132" s="129"/>
      <c r="J132" s="128">
        <f>G132+H132</f>
        <v>38</v>
      </c>
      <c r="K132" s="122"/>
      <c r="L132" s="1"/>
      <c r="M132" s="1"/>
      <c r="N132" s="1"/>
    </row>
    <row r="133" spans="1:14" ht="12.75">
      <c r="A133" s="1"/>
      <c r="B133" s="42"/>
      <c r="C133" s="42"/>
      <c r="D133" s="42"/>
      <c r="E133" s="124" t="s">
        <v>10</v>
      </c>
      <c r="F133" s="37"/>
      <c r="G133" s="32">
        <v>28.6</v>
      </c>
      <c r="H133" s="32">
        <v>9</v>
      </c>
      <c r="I133" s="32"/>
      <c r="J133" s="32">
        <f aca="true" t="shared" si="1" ref="J133:J143">G133+H133</f>
        <v>37.6</v>
      </c>
      <c r="K133" s="69"/>
      <c r="L133" s="1"/>
      <c r="M133" s="1"/>
      <c r="N133" s="1"/>
    </row>
    <row r="134" spans="1:14" ht="12.75">
      <c r="A134" s="1"/>
      <c r="B134" s="42"/>
      <c r="C134" s="42"/>
      <c r="D134" s="42"/>
      <c r="E134" s="124" t="s">
        <v>12</v>
      </c>
      <c r="F134" s="37"/>
      <c r="G134" s="32">
        <v>26</v>
      </c>
      <c r="H134" s="32">
        <v>38</v>
      </c>
      <c r="I134" s="32"/>
      <c r="J134" s="32">
        <f t="shared" si="1"/>
        <v>64</v>
      </c>
      <c r="K134" s="69"/>
      <c r="L134" s="1"/>
      <c r="M134" s="1"/>
      <c r="N134" s="1"/>
    </row>
    <row r="135" spans="1:14" ht="12.75">
      <c r="A135" s="1"/>
      <c r="B135" s="42"/>
      <c r="C135" s="42"/>
      <c r="D135" s="42"/>
      <c r="E135" s="124" t="s">
        <v>14</v>
      </c>
      <c r="F135" s="37"/>
      <c r="G135" s="32">
        <v>18.2</v>
      </c>
      <c r="H135" s="32">
        <v>0</v>
      </c>
      <c r="I135" s="32"/>
      <c r="J135" s="32">
        <f t="shared" si="1"/>
        <v>18.2</v>
      </c>
      <c r="K135" s="69"/>
      <c r="L135" s="1"/>
      <c r="M135" s="1"/>
      <c r="N135" s="1"/>
    </row>
    <row r="136" spans="1:14" ht="12.75">
      <c r="A136" s="1"/>
      <c r="B136" s="42"/>
      <c r="C136" s="42"/>
      <c r="D136" s="42"/>
      <c r="E136" s="124" t="s">
        <v>16</v>
      </c>
      <c r="F136" s="37"/>
      <c r="G136" s="32">
        <v>28.6</v>
      </c>
      <c r="H136" s="32">
        <v>30</v>
      </c>
      <c r="I136" s="32"/>
      <c r="J136" s="32">
        <f t="shared" si="1"/>
        <v>58.6</v>
      </c>
      <c r="K136" s="69"/>
      <c r="L136" s="1"/>
      <c r="M136" s="1"/>
      <c r="N136" s="1"/>
    </row>
    <row r="137" spans="1:14" ht="12.75">
      <c r="A137" s="1"/>
      <c r="B137" s="42"/>
      <c r="C137" s="42"/>
      <c r="D137" s="42"/>
      <c r="E137" s="124" t="s">
        <v>18</v>
      </c>
      <c r="F137" s="37"/>
      <c r="G137" s="32">
        <v>20.8</v>
      </c>
      <c r="H137" s="32">
        <v>30.4</v>
      </c>
      <c r="I137" s="32"/>
      <c r="J137" s="32">
        <f t="shared" si="1"/>
        <v>51.2</v>
      </c>
      <c r="K137" s="69"/>
      <c r="L137" s="1"/>
      <c r="M137" s="1"/>
      <c r="N137" s="1"/>
    </row>
    <row r="138" spans="1:14" ht="12.75">
      <c r="A138" s="1"/>
      <c r="B138" s="42"/>
      <c r="C138" s="42"/>
      <c r="D138" s="42"/>
      <c r="E138" s="124" t="s">
        <v>20</v>
      </c>
      <c r="F138" s="37"/>
      <c r="G138" s="32">
        <v>26</v>
      </c>
      <c r="H138" s="32">
        <v>0</v>
      </c>
      <c r="I138" s="32"/>
      <c r="J138" s="32">
        <f t="shared" si="1"/>
        <v>26</v>
      </c>
      <c r="K138" s="69"/>
      <c r="L138" s="1"/>
      <c r="M138" s="1"/>
      <c r="N138" s="1"/>
    </row>
    <row r="139" spans="1:14" ht="12.75">
      <c r="A139" s="1"/>
      <c r="B139" s="1"/>
      <c r="C139" s="1"/>
      <c r="D139" s="1"/>
      <c r="E139" s="124" t="s">
        <v>22</v>
      </c>
      <c r="F139" s="37"/>
      <c r="G139" s="32">
        <v>49.4</v>
      </c>
      <c r="H139" s="32">
        <v>72.2</v>
      </c>
      <c r="I139" s="32"/>
      <c r="J139" s="32">
        <f t="shared" si="1"/>
        <v>121.6</v>
      </c>
      <c r="K139" s="69"/>
      <c r="L139" s="1"/>
      <c r="M139" s="1"/>
      <c r="N139" s="1"/>
    </row>
    <row r="140" spans="1:14" ht="12.75">
      <c r="A140" s="1"/>
      <c r="B140" s="1"/>
      <c r="C140" s="1"/>
      <c r="D140" s="1"/>
      <c r="E140" s="124" t="s">
        <v>24</v>
      </c>
      <c r="F140" s="37"/>
      <c r="G140" s="32">
        <v>36.4</v>
      </c>
      <c r="H140" s="32">
        <v>0</v>
      </c>
      <c r="I140" s="32"/>
      <c r="J140" s="32">
        <f t="shared" si="1"/>
        <v>36.4</v>
      </c>
      <c r="K140" s="69"/>
      <c r="L140" s="1"/>
      <c r="M140" s="1"/>
      <c r="N140" s="1"/>
    </row>
    <row r="141" spans="1:14" ht="12.75">
      <c r="A141" s="1"/>
      <c r="B141" s="1"/>
      <c r="C141" s="1"/>
      <c r="D141" s="1"/>
      <c r="E141" s="124" t="s">
        <v>26</v>
      </c>
      <c r="F141" s="37"/>
      <c r="G141" s="32">
        <v>26</v>
      </c>
      <c r="H141" s="32">
        <v>38</v>
      </c>
      <c r="I141" s="32"/>
      <c r="J141" s="32">
        <f t="shared" si="1"/>
        <v>64</v>
      </c>
      <c r="K141" s="69"/>
      <c r="L141" s="1"/>
      <c r="M141" s="1"/>
      <c r="N141" s="1"/>
    </row>
    <row r="142" spans="1:14" ht="12.75">
      <c r="A142" s="1"/>
      <c r="B142" s="1"/>
      <c r="C142" s="1"/>
      <c r="D142" s="1"/>
      <c r="E142" s="125" t="s">
        <v>27</v>
      </c>
      <c r="F142" s="41"/>
      <c r="G142" s="130">
        <v>0</v>
      </c>
      <c r="H142" s="130">
        <v>0</v>
      </c>
      <c r="I142" s="130"/>
      <c r="J142" s="130">
        <f t="shared" si="1"/>
        <v>0</v>
      </c>
      <c r="K142" s="126"/>
      <c r="L142" s="1"/>
      <c r="M142" s="1"/>
      <c r="N142" s="1"/>
    </row>
    <row r="143" spans="1:14" ht="12.75">
      <c r="A143" s="1"/>
      <c r="B143" s="1"/>
      <c r="C143" s="1"/>
      <c r="D143" s="1"/>
      <c r="E143" s="124" t="s">
        <v>200</v>
      </c>
      <c r="F143" s="37"/>
      <c r="G143" s="32">
        <f>SUM(G132:G142)</f>
        <v>260</v>
      </c>
      <c r="H143" s="32">
        <f>SUM(H132:H142)</f>
        <v>255.60000000000002</v>
      </c>
      <c r="I143" s="37"/>
      <c r="J143" s="32">
        <f t="shared" si="1"/>
        <v>515.6</v>
      </c>
      <c r="K143" s="69"/>
      <c r="L143" s="1"/>
      <c r="M143" s="1"/>
      <c r="N143" s="1"/>
    </row>
    <row r="144" spans="1:14" ht="12.75">
      <c r="A144" s="1"/>
      <c r="B144" s="1"/>
      <c r="C144" s="1"/>
      <c r="D144" s="1"/>
      <c r="E144" s="124" t="s">
        <v>201</v>
      </c>
      <c r="F144" s="37"/>
      <c r="G144" s="37"/>
      <c r="H144" s="37"/>
      <c r="I144" s="37"/>
      <c r="J144" s="37"/>
      <c r="K144" s="69"/>
      <c r="L144" s="1"/>
      <c r="M144" s="1"/>
      <c r="N144" s="1"/>
    </row>
    <row r="145" spans="1:14" ht="12.75">
      <c r="A145" s="1"/>
      <c r="B145" s="1"/>
      <c r="C145" s="1"/>
      <c r="D145" s="1"/>
      <c r="E145" s="125" t="s">
        <v>202</v>
      </c>
      <c r="F145" s="41"/>
      <c r="G145" s="41"/>
      <c r="H145" s="41"/>
      <c r="I145" s="41"/>
      <c r="J145" s="41"/>
      <c r="K145" s="126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37"/>
      <c r="H155" s="37"/>
      <c r="I155" s="37"/>
      <c r="J155" s="37"/>
      <c r="K155" s="37"/>
      <c r="L155" s="37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85"/>
      <c r="H156" s="83"/>
      <c r="I156" s="37"/>
      <c r="J156" s="37"/>
      <c r="K156" s="37"/>
      <c r="L156" s="37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37"/>
      <c r="H157" s="37"/>
      <c r="I157" s="37"/>
      <c r="J157" s="37"/>
      <c r="K157" s="32"/>
      <c r="L157" s="37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37"/>
      <c r="H158" s="37"/>
      <c r="I158" s="37"/>
      <c r="J158" s="37"/>
      <c r="K158" s="32"/>
      <c r="L158" s="37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86"/>
      <c r="H159" s="37"/>
      <c r="I159" s="37"/>
      <c r="J159" s="37"/>
      <c r="K159" s="32"/>
      <c r="L159" s="37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37"/>
      <c r="H160" s="37"/>
      <c r="I160" s="37"/>
      <c r="J160" s="37"/>
      <c r="K160" s="32"/>
      <c r="L160" s="37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7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2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2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7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7"/>
      <c r="H171" s="37"/>
      <c r="I171" s="37"/>
      <c r="J171" s="37"/>
      <c r="K171" s="37"/>
      <c r="L171" s="37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7"/>
      <c r="H172" s="37"/>
      <c r="I172" s="37"/>
      <c r="J172" s="37"/>
      <c r="K172" s="37"/>
      <c r="L172" s="37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">
      <c r="A180" s="1"/>
      <c r="B180" s="2"/>
      <c r="C180" s="1"/>
      <c r="D180" s="1"/>
      <c r="E180" s="13"/>
      <c r="F180" s="1"/>
      <c r="G180" s="3" t="s">
        <v>149</v>
      </c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2"/>
      <c r="C181" s="1"/>
      <c r="D181" s="1"/>
      <c r="E181" s="13"/>
      <c r="F181" s="1"/>
      <c r="H181" s="1"/>
      <c r="I181" s="1"/>
      <c r="J181" s="1"/>
      <c r="K181" s="1"/>
      <c r="L181" s="1"/>
      <c r="M181" s="1"/>
      <c r="N181" s="1"/>
    </row>
    <row r="182" spans="1:14" ht="15">
      <c r="A182" s="1"/>
      <c r="B182" s="87" t="s">
        <v>111</v>
      </c>
      <c r="C182" s="71"/>
      <c r="D182" s="71"/>
      <c r="E182" s="88"/>
      <c r="F182" s="88"/>
      <c r="G182" s="71"/>
      <c r="H182" s="71"/>
      <c r="I182" s="71"/>
      <c r="J182" s="1"/>
      <c r="K182" s="1"/>
      <c r="L182" s="1"/>
      <c r="M182" s="1"/>
      <c r="N182" s="1"/>
    </row>
    <row r="183" spans="1:14" ht="15">
      <c r="A183" s="1"/>
      <c r="B183" s="89"/>
      <c r="C183" s="71"/>
      <c r="D183" s="71"/>
      <c r="E183" s="88"/>
      <c r="F183" s="88"/>
      <c r="G183" s="71"/>
      <c r="H183" s="71"/>
      <c r="I183" s="71"/>
      <c r="J183" s="1"/>
      <c r="K183" s="1"/>
      <c r="L183" s="1"/>
      <c r="M183" s="1"/>
      <c r="N183" s="1"/>
    </row>
    <row r="184" spans="1:14" ht="15">
      <c r="A184" s="1"/>
      <c r="B184" s="71"/>
      <c r="C184" s="71"/>
      <c r="D184" s="71"/>
      <c r="E184" s="71"/>
      <c r="F184" s="71"/>
      <c r="G184" s="71"/>
      <c r="H184" s="71"/>
      <c r="I184" s="71"/>
      <c r="J184" s="1"/>
      <c r="K184" s="1"/>
      <c r="L184" s="1"/>
      <c r="M184" s="1"/>
      <c r="N184" s="1"/>
    </row>
    <row r="185" spans="1:14" ht="15">
      <c r="A185" s="1"/>
      <c r="B185" s="71" t="s">
        <v>138</v>
      </c>
      <c r="C185" s="71"/>
      <c r="D185" s="71"/>
      <c r="E185" s="71"/>
      <c r="F185" s="71"/>
      <c r="G185" s="71"/>
      <c r="H185" s="71"/>
      <c r="I185" s="71"/>
      <c r="J185" s="1"/>
      <c r="K185" s="1"/>
      <c r="L185" s="1"/>
      <c r="M185" s="1"/>
      <c r="N185" s="1"/>
    </row>
    <row r="186" spans="1:14" ht="15">
      <c r="A186" s="1"/>
      <c r="B186" s="71" t="s">
        <v>4</v>
      </c>
      <c r="C186" s="71"/>
      <c r="D186" s="71"/>
      <c r="E186" s="70"/>
      <c r="F186" s="1"/>
      <c r="G186" s="90"/>
      <c r="H186" s="90">
        <f>F22</f>
        <v>5444</v>
      </c>
      <c r="I186" s="71"/>
      <c r="J186" s="1"/>
      <c r="K186" s="1"/>
      <c r="L186" s="1"/>
      <c r="M186" s="1"/>
      <c r="N186" s="1"/>
    </row>
    <row r="187" spans="1:14" ht="15">
      <c r="A187" s="1"/>
      <c r="B187" s="71"/>
      <c r="C187" s="71"/>
      <c r="D187" s="71"/>
      <c r="E187" s="70"/>
      <c r="F187" s="1"/>
      <c r="G187" s="92"/>
      <c r="H187" s="91"/>
      <c r="I187" s="71"/>
      <c r="J187" s="1"/>
      <c r="K187" s="1"/>
      <c r="L187" s="1"/>
      <c r="M187" s="1"/>
      <c r="N187" s="1"/>
    </row>
    <row r="188" spans="1:14" ht="15">
      <c r="A188" s="1"/>
      <c r="B188" s="71" t="s">
        <v>32</v>
      </c>
      <c r="C188" s="71"/>
      <c r="D188" s="71"/>
      <c r="E188" s="70"/>
      <c r="F188" s="1"/>
      <c r="G188" s="92"/>
      <c r="H188" s="91"/>
      <c r="I188" s="71"/>
      <c r="J188" s="1"/>
      <c r="K188" s="1"/>
      <c r="L188" s="1"/>
      <c r="M188" s="1"/>
      <c r="N188" s="1"/>
    </row>
    <row r="189" spans="1:14" ht="15">
      <c r="A189" s="1"/>
      <c r="B189" s="71" t="s">
        <v>186</v>
      </c>
      <c r="C189" s="71"/>
      <c r="D189" s="71"/>
      <c r="E189" s="70"/>
      <c r="F189" s="1"/>
      <c r="G189" s="91"/>
      <c r="H189" s="90">
        <f>F29</f>
        <v>1755</v>
      </c>
      <c r="I189" s="71"/>
      <c r="J189" s="1"/>
      <c r="K189" s="1"/>
      <c r="L189" s="1"/>
      <c r="M189" s="1"/>
      <c r="N189" s="1"/>
    </row>
    <row r="190" spans="1:14" ht="15">
      <c r="A190" s="1"/>
      <c r="B190" s="71"/>
      <c r="C190" s="71"/>
      <c r="D190" s="71"/>
      <c r="E190" s="70"/>
      <c r="F190" s="1"/>
      <c r="G190" s="90"/>
      <c r="H190" s="91"/>
      <c r="I190" s="71"/>
      <c r="J190" s="1"/>
      <c r="K190" s="1"/>
      <c r="L190" s="1"/>
      <c r="M190" s="1"/>
      <c r="N190" s="1"/>
    </row>
    <row r="191" spans="1:14" ht="15.75">
      <c r="A191" s="1"/>
      <c r="B191" s="93"/>
      <c r="C191" s="94" t="s">
        <v>112</v>
      </c>
      <c r="D191" s="94"/>
      <c r="E191" s="93"/>
      <c r="F191" s="30"/>
      <c r="G191" s="95"/>
      <c r="H191" s="96">
        <f>H186+H189</f>
        <v>7199</v>
      </c>
      <c r="I191" s="71"/>
      <c r="J191" s="1"/>
      <c r="K191" s="1"/>
      <c r="L191" s="1"/>
      <c r="M191" s="1"/>
      <c r="N191" s="1"/>
    </row>
    <row r="192" spans="1:14" ht="15.75">
      <c r="A192" s="1"/>
      <c r="B192" s="71"/>
      <c r="C192" s="97"/>
      <c r="D192" s="97"/>
      <c r="E192" s="70"/>
      <c r="F192" s="70"/>
      <c r="G192" s="97"/>
      <c r="H192" s="71"/>
      <c r="I192" s="71"/>
      <c r="J192" s="1"/>
      <c r="K192" s="1"/>
      <c r="L192" s="1"/>
      <c r="M192" s="1"/>
      <c r="N192" s="1"/>
    </row>
    <row r="193" spans="1:14" ht="15.75">
      <c r="A193" s="1"/>
      <c r="B193" s="70" t="s">
        <v>137</v>
      </c>
      <c r="C193" s="71"/>
      <c r="D193" s="71"/>
      <c r="E193" s="70"/>
      <c r="F193" s="70"/>
      <c r="G193" s="97"/>
      <c r="H193" s="71"/>
      <c r="I193" s="98"/>
      <c r="J193" s="1"/>
      <c r="K193" s="1"/>
      <c r="L193" s="1"/>
      <c r="M193" s="1"/>
      <c r="N193" s="1"/>
    </row>
    <row r="194" spans="1:14" ht="15">
      <c r="A194" s="1"/>
      <c r="B194" s="71" t="s">
        <v>113</v>
      </c>
      <c r="C194" s="70"/>
      <c r="D194" s="70"/>
      <c r="E194" s="70"/>
      <c r="F194" s="90"/>
      <c r="G194" s="91"/>
      <c r="H194" s="91">
        <v>2970</v>
      </c>
      <c r="I194" s="99"/>
      <c r="J194" s="1"/>
      <c r="K194" s="1"/>
      <c r="L194" s="1"/>
      <c r="M194" s="1"/>
      <c r="N194" s="1"/>
    </row>
    <row r="195" spans="1:14" ht="15">
      <c r="A195" s="1"/>
      <c r="B195" s="71" t="s">
        <v>147</v>
      </c>
      <c r="C195" s="70"/>
      <c r="D195" s="70"/>
      <c r="E195" s="70"/>
      <c r="F195" s="90"/>
      <c r="G195" s="91"/>
      <c r="H195" s="91">
        <v>1000</v>
      </c>
      <c r="I195" s="99"/>
      <c r="J195" s="1"/>
      <c r="K195" s="1"/>
      <c r="L195" s="1"/>
      <c r="M195" s="1"/>
      <c r="N195" s="1"/>
    </row>
    <row r="196" spans="1:14" ht="15">
      <c r="A196" s="1"/>
      <c r="B196" s="71" t="s">
        <v>203</v>
      </c>
      <c r="C196" s="70"/>
      <c r="D196" s="70"/>
      <c r="E196" s="70"/>
      <c r="F196" s="90"/>
      <c r="G196" s="91"/>
      <c r="H196" s="91">
        <v>577</v>
      </c>
      <c r="I196" s="71"/>
      <c r="J196" s="1"/>
      <c r="K196" s="1"/>
      <c r="L196" s="1"/>
      <c r="M196" s="1"/>
      <c r="N196" s="1"/>
    </row>
    <row r="197" spans="1:14" ht="15">
      <c r="A197" s="1"/>
      <c r="B197" s="71" t="s">
        <v>204</v>
      </c>
      <c r="C197" s="70"/>
      <c r="D197" s="70"/>
      <c r="E197" s="70"/>
      <c r="F197" s="90"/>
      <c r="G197" s="91"/>
      <c r="H197" s="91">
        <v>8</v>
      </c>
      <c r="I197" s="71"/>
      <c r="J197" s="1"/>
      <c r="K197" s="1"/>
      <c r="L197" s="1"/>
      <c r="M197" s="1"/>
      <c r="N197" s="1"/>
    </row>
    <row r="198" spans="1:14" ht="15.75">
      <c r="A198" s="1"/>
      <c r="B198" s="93"/>
      <c r="C198" s="94" t="s">
        <v>117</v>
      </c>
      <c r="D198" s="94"/>
      <c r="E198" s="93"/>
      <c r="F198" s="95"/>
      <c r="G198" s="95"/>
      <c r="H198" s="96">
        <f>SUM(H194:H197)</f>
        <v>4555</v>
      </c>
      <c r="I198" s="71"/>
      <c r="J198" s="1"/>
      <c r="K198" s="1"/>
      <c r="L198" s="1"/>
      <c r="M198" s="1"/>
      <c r="N198" s="1"/>
    </row>
    <row r="199" spans="1:14" ht="15">
      <c r="A199" s="1"/>
      <c r="B199" s="70"/>
      <c r="C199" s="70"/>
      <c r="D199" s="70"/>
      <c r="E199" s="70"/>
      <c r="F199" s="90"/>
      <c r="G199" s="91"/>
      <c r="H199" s="90"/>
      <c r="I199" s="71"/>
      <c r="J199" s="1"/>
      <c r="K199" s="1"/>
      <c r="L199" s="1"/>
      <c r="M199" s="1"/>
      <c r="N199" s="1"/>
    </row>
    <row r="200" spans="1:14" ht="15.75">
      <c r="A200" s="1"/>
      <c r="B200" s="100"/>
      <c r="C200" s="100" t="s">
        <v>94</v>
      </c>
      <c r="D200" s="100"/>
      <c r="E200" s="94"/>
      <c r="F200" s="101"/>
      <c r="G200" s="95"/>
      <c r="H200" s="96">
        <f>H191-H198</f>
        <v>2644</v>
      </c>
      <c r="I200" s="71"/>
      <c r="J200" s="1"/>
      <c r="K200" s="1"/>
      <c r="L200" s="1"/>
      <c r="M200" s="1"/>
      <c r="N200" s="1"/>
    </row>
    <row r="201" spans="1:14" ht="15.75">
      <c r="A201" s="1"/>
      <c r="B201" s="71"/>
      <c r="C201" s="71"/>
      <c r="D201" s="71"/>
      <c r="E201" s="97"/>
      <c r="F201" s="71"/>
      <c r="G201" s="71"/>
      <c r="H201" s="71"/>
      <c r="I201" s="71"/>
      <c r="J201" s="1"/>
      <c r="K201" s="1"/>
      <c r="L201" s="1"/>
      <c r="M201" s="1"/>
      <c r="N201" s="1"/>
    </row>
    <row r="202" spans="1:14" ht="16.5" thickBot="1">
      <c r="A202" s="1"/>
      <c r="B202" s="102"/>
      <c r="C202" s="103"/>
      <c r="D202" s="103"/>
      <c r="E202" s="102"/>
      <c r="F202" s="102"/>
      <c r="G202" s="103"/>
      <c r="H202" s="102"/>
      <c r="I202" s="102"/>
      <c r="J202" s="1"/>
      <c r="K202" s="1"/>
      <c r="L202" s="1"/>
      <c r="M202" s="1"/>
      <c r="N202" s="1"/>
    </row>
    <row r="203" spans="1:14" ht="15.75">
      <c r="A203" s="1"/>
      <c r="B203" s="104"/>
      <c r="C203" s="105"/>
      <c r="D203" s="105"/>
      <c r="E203" s="104"/>
      <c r="F203" s="104"/>
      <c r="G203" s="105"/>
      <c r="H203" s="104"/>
      <c r="I203" s="104"/>
      <c r="J203" s="1"/>
      <c r="K203" s="1"/>
      <c r="L203" s="1"/>
      <c r="M203" s="1"/>
      <c r="N203" s="1"/>
    </row>
    <row r="204" spans="1:14" ht="15.75">
      <c r="A204" s="1"/>
      <c r="B204" s="104"/>
      <c r="C204" s="105"/>
      <c r="D204" s="105"/>
      <c r="E204" s="104"/>
      <c r="F204" s="104"/>
      <c r="G204" s="105"/>
      <c r="H204" s="104"/>
      <c r="I204" s="104"/>
      <c r="J204" s="1"/>
      <c r="K204" s="1"/>
      <c r="L204" s="1"/>
      <c r="M204" s="1"/>
      <c r="N204" s="1"/>
    </row>
    <row r="205" spans="1:14" ht="15">
      <c r="A205" s="1"/>
      <c r="B205" s="71"/>
      <c r="C205" s="71"/>
      <c r="D205" s="71"/>
      <c r="E205" s="71"/>
      <c r="F205" s="71"/>
      <c r="G205" s="71"/>
      <c r="H205" s="71"/>
      <c r="I205" s="71"/>
      <c r="J205" s="1"/>
      <c r="K205" s="1"/>
      <c r="L205" s="1"/>
      <c r="M205" s="1"/>
      <c r="N205" s="1"/>
    </row>
    <row r="206" spans="1:14" ht="15">
      <c r="A206" s="1"/>
      <c r="B206" s="106" t="s">
        <v>118</v>
      </c>
      <c r="C206" s="71"/>
      <c r="D206" s="71"/>
      <c r="E206" s="107"/>
      <c r="F206" s="107"/>
      <c r="G206" s="71"/>
      <c r="H206" s="71"/>
      <c r="I206" s="71"/>
      <c r="J206" s="1"/>
      <c r="K206" s="1"/>
      <c r="L206" s="1"/>
      <c r="M206" s="1"/>
      <c r="N206" s="1"/>
    </row>
    <row r="207" spans="1:14" ht="15">
      <c r="A207" s="1"/>
      <c r="B207" s="71"/>
      <c r="C207" s="71"/>
      <c r="D207" s="71"/>
      <c r="E207" s="71"/>
      <c r="F207" s="71"/>
      <c r="G207" s="71"/>
      <c r="H207" s="71"/>
      <c r="I207" s="71"/>
      <c r="J207" s="1"/>
      <c r="K207" s="1"/>
      <c r="L207" s="1"/>
      <c r="M207" s="1"/>
      <c r="N207" s="1"/>
    </row>
    <row r="208" spans="1:14" ht="15.75">
      <c r="A208" s="1"/>
      <c r="B208" s="93" t="s">
        <v>3</v>
      </c>
      <c r="C208" s="93"/>
      <c r="D208" s="93"/>
      <c r="E208" s="93"/>
      <c r="F208" s="95"/>
      <c r="G208" s="96">
        <f>N5</f>
        <v>6260.219999999999</v>
      </c>
      <c r="H208" s="104"/>
      <c r="I208" s="71"/>
      <c r="J208" s="1"/>
      <c r="K208" s="1"/>
      <c r="L208" s="1"/>
      <c r="M208" s="1"/>
      <c r="N208" s="1"/>
    </row>
    <row r="209" spans="1:14" ht="15">
      <c r="A209" s="1"/>
      <c r="B209" s="104"/>
      <c r="C209" s="70"/>
      <c r="D209" s="70"/>
      <c r="E209" s="71"/>
      <c r="F209" s="108"/>
      <c r="G209" s="109"/>
      <c r="H209" s="104"/>
      <c r="I209" s="71"/>
      <c r="J209" s="1"/>
      <c r="K209" s="1"/>
      <c r="L209" s="1"/>
      <c r="M209" s="1"/>
      <c r="N209" s="1"/>
    </row>
    <row r="210" spans="1:14" ht="15">
      <c r="A210" s="1"/>
      <c r="B210" s="110"/>
      <c r="C210" s="71" t="s">
        <v>119</v>
      </c>
      <c r="D210" s="71"/>
      <c r="E210" s="71"/>
      <c r="F210" s="91"/>
      <c r="G210" s="109">
        <f>H200</f>
        <v>2644</v>
      </c>
      <c r="H210" s="104"/>
      <c r="I210" s="71"/>
      <c r="J210" s="1"/>
      <c r="K210" s="1"/>
      <c r="L210" s="1"/>
      <c r="M210" s="1"/>
      <c r="N210" s="1"/>
    </row>
    <row r="211" spans="1:14" ht="15">
      <c r="A211" s="1"/>
      <c r="B211" s="110"/>
      <c r="C211" s="71" t="s">
        <v>120</v>
      </c>
      <c r="D211" s="71"/>
      <c r="E211" s="71"/>
      <c r="F211" s="91"/>
      <c r="G211" s="109">
        <f>N28</f>
        <v>-1278</v>
      </c>
      <c r="H211" s="104"/>
      <c r="I211" s="71"/>
      <c r="J211" s="1"/>
      <c r="K211" s="1"/>
      <c r="L211" s="1"/>
      <c r="M211" s="1"/>
      <c r="N211" s="1"/>
    </row>
    <row r="212" spans="1:14" ht="15">
      <c r="A212" s="1"/>
      <c r="B212" s="104"/>
      <c r="C212" s="71"/>
      <c r="D212" s="71"/>
      <c r="E212" s="71"/>
      <c r="F212" s="111"/>
      <c r="G212" s="108"/>
      <c r="H212" s="104"/>
      <c r="I212" s="71"/>
      <c r="J212" s="1"/>
      <c r="K212" s="1"/>
      <c r="L212" s="1"/>
      <c r="M212" s="1"/>
      <c r="N212" s="1"/>
    </row>
    <row r="213" spans="1:14" ht="15.75">
      <c r="A213" s="1"/>
      <c r="B213" s="93" t="s">
        <v>33</v>
      </c>
      <c r="C213" s="93"/>
      <c r="D213" s="93"/>
      <c r="E213" s="93"/>
      <c r="F213" s="95"/>
      <c r="G213" s="96">
        <f>SUM(G208:G211)</f>
        <v>7626.219999999999</v>
      </c>
      <c r="H213" s="104"/>
      <c r="I213" s="71"/>
      <c r="J213" s="1"/>
      <c r="K213" s="1"/>
      <c r="L213" s="1"/>
      <c r="M213" s="1"/>
      <c r="N213" s="1"/>
    </row>
    <row r="214" spans="1:14" ht="15.75">
      <c r="A214" s="1"/>
      <c r="B214" s="104"/>
      <c r="C214" s="104"/>
      <c r="D214" s="104"/>
      <c r="E214" s="104"/>
      <c r="F214" s="108"/>
      <c r="G214" s="112"/>
      <c r="H214" s="71"/>
      <c r="I214" s="71"/>
      <c r="J214" s="1"/>
      <c r="K214" s="1"/>
      <c r="L214" s="1"/>
      <c r="M214" s="1"/>
      <c r="N214" s="1"/>
    </row>
    <row r="215" spans="1:14" ht="16.5" thickBot="1">
      <c r="A215" s="1"/>
      <c r="B215" s="102"/>
      <c r="C215" s="103"/>
      <c r="D215" s="103"/>
      <c r="E215" s="102"/>
      <c r="F215" s="102"/>
      <c r="G215" s="103"/>
      <c r="H215" s="102"/>
      <c r="I215" s="102"/>
      <c r="J215" s="1"/>
      <c r="K215" s="1"/>
      <c r="L215" s="1"/>
      <c r="M215" s="1"/>
      <c r="N215" s="1"/>
    </row>
    <row r="216" spans="1:14" ht="15.75">
      <c r="A216" s="1"/>
      <c r="B216" s="104"/>
      <c r="C216" s="105"/>
      <c r="D216" s="105"/>
      <c r="E216" s="104"/>
      <c r="F216" s="104"/>
      <c r="G216" s="105"/>
      <c r="H216" s="104"/>
      <c r="I216" s="104"/>
      <c r="J216" s="1"/>
      <c r="K216" s="1"/>
      <c r="L216" s="1"/>
      <c r="M216" s="1"/>
      <c r="N216" s="1"/>
    </row>
    <row r="217" spans="1:14" ht="15">
      <c r="A217" s="1"/>
      <c r="B217" s="1"/>
      <c r="C217" s="1"/>
      <c r="D217" s="1"/>
      <c r="E217" s="1"/>
      <c r="F217" s="1"/>
      <c r="G217" s="1"/>
      <c r="H217" s="71"/>
      <c r="I217" s="71"/>
      <c r="J217" s="1"/>
      <c r="K217" s="1"/>
      <c r="L217" s="1"/>
      <c r="M217" s="1"/>
      <c r="N217" s="1"/>
    </row>
    <row r="218" spans="1:14" ht="15">
      <c r="A218" s="1"/>
      <c r="B218" s="106" t="s">
        <v>121</v>
      </c>
      <c r="C218" s="71"/>
      <c r="D218" s="71"/>
      <c r="E218" s="107"/>
      <c r="F218" s="107"/>
      <c r="G218" s="71"/>
      <c r="H218" s="71"/>
      <c r="I218" s="71"/>
      <c r="J218" s="1"/>
      <c r="K218" s="1"/>
      <c r="L218" s="1"/>
      <c r="M218" s="1"/>
      <c r="N218" s="1"/>
    </row>
    <row r="219" spans="1:14" ht="15">
      <c r="A219" s="1"/>
      <c r="B219" s="71"/>
      <c r="C219" s="71"/>
      <c r="D219" s="71"/>
      <c r="E219" s="71"/>
      <c r="F219" s="71"/>
      <c r="G219" s="71"/>
      <c r="H219" s="71"/>
      <c r="I219" s="71"/>
      <c r="J219" s="1"/>
      <c r="K219" s="1"/>
      <c r="L219" s="1"/>
      <c r="M219" s="1"/>
      <c r="N219" s="1"/>
    </row>
    <row r="220" spans="1:14" ht="15.75">
      <c r="A220" s="1"/>
      <c r="B220" s="93" t="s">
        <v>122</v>
      </c>
      <c r="C220" s="93"/>
      <c r="D220" s="93"/>
      <c r="E220" s="93"/>
      <c r="F220" s="95"/>
      <c r="G220" s="96">
        <f>K45</f>
        <v>11414.130000000001</v>
      </c>
      <c r="H220" s="1"/>
      <c r="I220" s="1"/>
      <c r="J220" s="1"/>
      <c r="K220" s="1"/>
      <c r="L220" s="1"/>
      <c r="M220" s="1"/>
      <c r="N220" s="1"/>
    </row>
    <row r="221" spans="1:14" ht="15">
      <c r="A221" s="1"/>
      <c r="B221" s="104"/>
      <c r="C221" s="70"/>
      <c r="D221" s="70"/>
      <c r="E221" s="71"/>
      <c r="F221" s="108"/>
      <c r="G221" s="109"/>
      <c r="H221" s="1"/>
      <c r="I221" s="1"/>
      <c r="J221" s="1"/>
      <c r="K221" s="1"/>
      <c r="L221" s="1"/>
      <c r="M221" s="1"/>
      <c r="N221" s="1"/>
    </row>
    <row r="222" spans="1:14" ht="15">
      <c r="A222" s="1"/>
      <c r="B222" s="110"/>
      <c r="C222" s="71" t="s">
        <v>123</v>
      </c>
      <c r="D222" s="71"/>
      <c r="E222" s="71"/>
      <c r="F222" s="91"/>
      <c r="G222" s="109">
        <f>(L45)</f>
        <v>1855</v>
      </c>
      <c r="H222" s="1"/>
      <c r="I222" s="1"/>
      <c r="J222" s="1"/>
      <c r="K222" s="1"/>
      <c r="L222" s="1"/>
      <c r="M222" s="1"/>
      <c r="N222" s="1"/>
    </row>
    <row r="223" spans="1:14" ht="15">
      <c r="A223" s="1"/>
      <c r="B223" s="110"/>
      <c r="C223" s="71" t="s">
        <v>124</v>
      </c>
      <c r="D223" s="71"/>
      <c r="E223" s="71"/>
      <c r="F223" s="91"/>
      <c r="G223" s="109">
        <f>-(M45)</f>
        <v>-577</v>
      </c>
      <c r="H223" s="1"/>
      <c r="I223" s="1"/>
      <c r="J223" s="1"/>
      <c r="K223" s="1"/>
      <c r="L223" s="1"/>
      <c r="M223" s="1"/>
      <c r="N223" s="1"/>
    </row>
    <row r="224" spans="1:14" ht="15">
      <c r="A224" s="1"/>
      <c r="B224" s="104"/>
      <c r="C224" s="71"/>
      <c r="D224" s="71"/>
      <c r="E224" s="71"/>
      <c r="F224" s="111"/>
      <c r="G224" s="108"/>
      <c r="H224" s="1"/>
      <c r="I224" s="1"/>
      <c r="J224" s="1"/>
      <c r="K224" s="1"/>
      <c r="L224" s="1"/>
      <c r="M224" s="1"/>
      <c r="N224" s="1"/>
    </row>
    <row r="225" spans="1:14" ht="15.75">
      <c r="A225" s="1"/>
      <c r="B225" s="93" t="s">
        <v>125</v>
      </c>
      <c r="C225" s="93"/>
      <c r="D225" s="93"/>
      <c r="E225" s="93"/>
      <c r="F225" s="95"/>
      <c r="G225" s="96">
        <f>SUM(G220:G223)</f>
        <v>12692.130000000001</v>
      </c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43" t="s">
        <v>140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" t="s">
        <v>126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" t="s">
        <v>141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>
      <c r="A231" s="1"/>
      <c r="B231" s="2"/>
      <c r="C231" s="71"/>
      <c r="D231" s="71"/>
      <c r="E231" s="71"/>
      <c r="F231" s="91"/>
      <c r="G231" s="113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43"/>
      <c r="C232" s="2"/>
      <c r="D232" s="2"/>
      <c r="E232" s="2"/>
      <c r="F232" s="2"/>
      <c r="G232" s="16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"/>
      <c r="C233" s="2"/>
      <c r="D233" s="2"/>
      <c r="E233" s="2"/>
      <c r="F233" s="2"/>
      <c r="G233" s="16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"/>
      <c r="C234" s="2"/>
      <c r="D234" s="2"/>
      <c r="E234" s="2"/>
      <c r="F234" s="2"/>
      <c r="G234" s="16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"/>
      <c r="C235" s="2"/>
      <c r="D235" s="2"/>
      <c r="E235" s="2"/>
      <c r="F235" s="2"/>
      <c r="G235" s="16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/>
      <c r="C236" s="2"/>
      <c r="D236" s="2"/>
      <c r="E236" s="2"/>
      <c r="F236" s="2"/>
      <c r="G236" s="16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/>
      <c r="C237" s="2"/>
      <c r="D237" s="2"/>
      <c r="E237" s="2"/>
      <c r="F237" s="2"/>
      <c r="G237" s="16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"/>
      <c r="C238" s="2"/>
      <c r="D238" s="2"/>
      <c r="E238" s="2"/>
      <c r="F238" s="2"/>
      <c r="G238" s="16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"/>
      <c r="C239" s="2"/>
      <c r="D239" s="2"/>
      <c r="E239" s="2"/>
      <c r="F239" s="2"/>
      <c r="G239" s="16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2"/>
      <c r="D240" s="1"/>
      <c r="E240" s="1"/>
      <c r="F240" s="1"/>
      <c r="G240" s="16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2"/>
      <c r="G241" s="16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2"/>
      <c r="G242" s="16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9"/>
      <c r="D243" s="19"/>
      <c r="E243" s="19"/>
      <c r="F243" s="13"/>
      <c r="G243" s="32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9"/>
      <c r="D244" s="19"/>
      <c r="E244" s="19"/>
      <c r="F244" s="13"/>
      <c r="G244" s="114"/>
      <c r="H244" s="1"/>
      <c r="I244" s="1"/>
      <c r="J244" s="1"/>
      <c r="K244" s="1"/>
      <c r="L244" s="1"/>
      <c r="M244" s="1"/>
      <c r="N244" s="1"/>
    </row>
    <row r="245" spans="1:14" ht="15">
      <c r="A245" s="1"/>
      <c r="B245" s="115"/>
      <c r="C245" s="37"/>
      <c r="D245" s="37"/>
      <c r="E245" s="37"/>
      <c r="F245" s="37"/>
      <c r="G245" s="116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4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2:7" ht="12.75">
      <c r="B254" s="1"/>
      <c r="C254" s="1"/>
      <c r="D254" s="1"/>
      <c r="E254" s="1"/>
      <c r="F254" s="1"/>
      <c r="G254" s="1"/>
    </row>
    <row r="255" spans="3:7" ht="12.75">
      <c r="C255" s="1"/>
      <c r="D255" s="1"/>
      <c r="E255" s="1"/>
      <c r="F255" s="1"/>
      <c r="G255" s="1"/>
    </row>
  </sheetData>
  <printOptions/>
  <pageMargins left="0.75" right="0.75" top="1" bottom="1" header="0" footer="0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4"/>
  <sheetViews>
    <sheetView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1.57421875" style="0" customWidth="1"/>
    <col min="9" max="9" width="4.140625" style="0" customWidth="1"/>
    <col min="10" max="10" width="13.421875" style="0" customWidth="1"/>
    <col min="11" max="11" width="11.8515625" style="0" bestFit="1" customWidth="1"/>
  </cols>
  <sheetData>
    <row r="1" spans="1:14" ht="18">
      <c r="A1" s="1"/>
      <c r="B1" s="1"/>
      <c r="C1" s="1"/>
      <c r="D1" s="1"/>
      <c r="E1" s="2"/>
      <c r="F1" s="2"/>
      <c r="G1" s="3" t="s">
        <v>229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Febrero!N30</f>
        <v>7626.219999999999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H194</f>
        <v>570.46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11</v>
      </c>
      <c r="D10" s="20">
        <v>44</v>
      </c>
      <c r="E10" s="13">
        <v>441</v>
      </c>
      <c r="F10" s="21" t="s">
        <v>206</v>
      </c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352</v>
      </c>
      <c r="F14" s="23"/>
      <c r="G14" s="1"/>
      <c r="H14" s="1"/>
      <c r="I14" s="14"/>
      <c r="J14" s="1"/>
      <c r="K14" s="2" t="s">
        <v>19</v>
      </c>
      <c r="L14" s="2"/>
      <c r="M14" s="25">
        <v>-330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779</v>
      </c>
      <c r="F16" s="23" t="s">
        <v>205</v>
      </c>
      <c r="G16" s="1"/>
      <c r="H16" s="1"/>
      <c r="I16" s="14"/>
      <c r="J16" s="2"/>
      <c r="K16" s="2" t="s">
        <v>23</v>
      </c>
      <c r="L16" s="1"/>
      <c r="M16" s="25">
        <v>0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420</v>
      </c>
      <c r="F18" s="23"/>
      <c r="G18" s="1"/>
      <c r="H18" s="1"/>
      <c r="I18" s="14"/>
      <c r="J18" s="2"/>
      <c r="M18" s="16">
        <f>SUM(M11:M17)</f>
        <v>-650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6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28" t="s">
        <v>29</v>
      </c>
      <c r="C20" s="29">
        <f>SUM(C9:C19)</f>
        <v>128</v>
      </c>
      <c r="D20" s="29"/>
      <c r="E20" s="30"/>
      <c r="F20" s="9">
        <f>SUM(E9:E19)</f>
        <v>5382</v>
      </c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"/>
      <c r="B21" s="31"/>
      <c r="C21" s="31"/>
      <c r="D21" s="31"/>
      <c r="E21" s="32"/>
      <c r="F21" s="33"/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4" t="s">
        <v>30</v>
      </c>
      <c r="C22" s="34"/>
      <c r="D22" s="34"/>
      <c r="E22" s="30"/>
      <c r="F22" s="35">
        <f>F20</f>
        <v>5382</v>
      </c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6"/>
      <c r="C23" s="36"/>
      <c r="D23" s="36"/>
      <c r="E23" s="37"/>
      <c r="F23" s="37"/>
      <c r="G23" s="1"/>
      <c r="H23" s="1"/>
      <c r="I23" s="14"/>
      <c r="J23" s="1"/>
      <c r="K23" s="2" t="s">
        <v>19</v>
      </c>
      <c r="L23" s="1"/>
      <c r="M23" s="16">
        <v>0</v>
      </c>
      <c r="N23" s="1"/>
    </row>
    <row r="24" spans="1:14" ht="15">
      <c r="A24" s="1"/>
      <c r="B24" s="38" t="s">
        <v>32</v>
      </c>
      <c r="C24" s="38"/>
      <c r="D24" s="38"/>
      <c r="E24" s="37"/>
      <c r="F24" s="1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2.75">
      <c r="A25" s="1"/>
      <c r="B25" s="19" t="s">
        <v>231</v>
      </c>
      <c r="C25" s="19"/>
      <c r="D25" s="19"/>
      <c r="E25" s="13"/>
      <c r="F25" s="32">
        <v>1750</v>
      </c>
      <c r="G25" s="39"/>
      <c r="H25" s="1"/>
      <c r="I25" s="14"/>
      <c r="J25" s="1"/>
      <c r="K25" s="2" t="s">
        <v>23</v>
      </c>
      <c r="M25" s="16">
        <v>577</v>
      </c>
      <c r="N25" s="1"/>
    </row>
    <row r="26" spans="1:14" ht="12.75">
      <c r="A26" s="1"/>
      <c r="B26" s="28" t="s">
        <v>208</v>
      </c>
      <c r="D26" s="19"/>
      <c r="E26" s="13"/>
      <c r="F26" s="32"/>
      <c r="G26" s="39"/>
      <c r="H26" s="1"/>
      <c r="I26" s="14"/>
      <c r="J26" s="1"/>
      <c r="K26" s="2" t="s">
        <v>25</v>
      </c>
      <c r="M26" s="16">
        <v>106.2</v>
      </c>
      <c r="N26" s="1"/>
    </row>
    <row r="27" spans="1:14" ht="12.75">
      <c r="A27" s="1"/>
      <c r="G27" s="39"/>
      <c r="H27" s="1"/>
      <c r="I27" s="14"/>
      <c r="J27" s="1"/>
      <c r="K27" s="1"/>
      <c r="L27" s="1"/>
      <c r="M27" s="13">
        <f>SUM(M20:M26)</f>
        <v>683.2</v>
      </c>
      <c r="N27" s="1"/>
    </row>
    <row r="28" spans="1:14" ht="12.75">
      <c r="A28" s="1"/>
      <c r="G28" s="39"/>
      <c r="H28" s="1"/>
      <c r="I28" s="14"/>
      <c r="J28" s="1"/>
      <c r="K28" s="1" t="s">
        <v>31</v>
      </c>
      <c r="L28" s="1"/>
      <c r="M28" s="1"/>
      <c r="N28" s="13">
        <f>M18+M27</f>
        <v>33.200000000000045</v>
      </c>
    </row>
    <row r="29" spans="1:14" ht="12.75">
      <c r="A29" s="1"/>
      <c r="B29" s="34" t="s">
        <v>34</v>
      </c>
      <c r="C29" s="34"/>
      <c r="D29" s="34"/>
      <c r="E29" s="30"/>
      <c r="F29" s="35">
        <f>SUM(F25:F28)</f>
        <v>1750</v>
      </c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42"/>
      <c r="C30" s="42"/>
      <c r="D30" s="42"/>
      <c r="E30" s="37"/>
      <c r="F30" s="39"/>
      <c r="G30" s="1"/>
      <c r="H30" s="1"/>
      <c r="I30" s="14"/>
      <c r="J30" s="7" t="s">
        <v>33</v>
      </c>
      <c r="K30" s="8"/>
      <c r="L30" s="8"/>
      <c r="M30" s="8"/>
      <c r="N30" s="9">
        <f>N5+N7+N28</f>
        <v>8229.880000000001</v>
      </c>
    </row>
    <row r="31" spans="1:14" ht="12.75">
      <c r="A31" s="1"/>
      <c r="B31" s="34" t="s">
        <v>35</v>
      </c>
      <c r="C31" s="34"/>
      <c r="D31" s="34"/>
      <c r="E31" s="30"/>
      <c r="F31" s="35"/>
      <c r="G31" s="35">
        <f>F22+F29</f>
        <v>7132</v>
      </c>
      <c r="H31" s="1"/>
      <c r="I31" s="14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40"/>
      <c r="J32" s="41"/>
      <c r="K32" s="41"/>
      <c r="L32" s="41"/>
      <c r="M32" s="41"/>
      <c r="N32" s="41"/>
    </row>
    <row r="33" spans="1:14" ht="15">
      <c r="A33" s="1"/>
      <c r="B33" s="6" t="s">
        <v>37</v>
      </c>
      <c r="C33" s="6"/>
      <c r="D33" s="6"/>
      <c r="E33" s="31"/>
      <c r="F33" s="37"/>
      <c r="G33" s="32"/>
      <c r="H33" s="1"/>
      <c r="I33" s="14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4"/>
      <c r="J34" s="1"/>
      <c r="K34" s="1"/>
      <c r="L34" s="1"/>
      <c r="M34" s="1"/>
      <c r="N34" s="1"/>
    </row>
    <row r="35" spans="1:14" ht="15">
      <c r="A35" s="1"/>
      <c r="B35" s="12" t="s">
        <v>43</v>
      </c>
      <c r="C35" s="12"/>
      <c r="D35" s="12"/>
      <c r="E35" s="13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49" t="s">
        <v>45</v>
      </c>
      <c r="C36" s="19"/>
      <c r="D36" s="19"/>
      <c r="E36" s="16">
        <v>660</v>
      </c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19" t="s">
        <v>47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49</v>
      </c>
      <c r="C38" s="19"/>
      <c r="D38" s="19"/>
      <c r="E38" s="16">
        <v>495</v>
      </c>
      <c r="F38" s="1"/>
      <c r="G38" s="1"/>
      <c r="H38" s="1"/>
      <c r="I38" s="14"/>
      <c r="J38" s="46" t="s">
        <v>44</v>
      </c>
      <c r="K38" s="47">
        <v>150</v>
      </c>
      <c r="L38" s="47">
        <v>150</v>
      </c>
      <c r="M38" s="47">
        <v>0</v>
      </c>
      <c r="N38" s="48">
        <f>K38+L38-M38</f>
        <v>300</v>
      </c>
    </row>
    <row r="39" spans="1:14" ht="12.75">
      <c r="A39" s="1"/>
      <c r="B39" s="19" t="s">
        <v>51</v>
      </c>
      <c r="C39" s="19"/>
      <c r="D39" s="19"/>
      <c r="E39" s="16">
        <v>660</v>
      </c>
      <c r="F39" s="1"/>
      <c r="G39" s="1"/>
      <c r="H39" s="1"/>
      <c r="I39" s="14"/>
      <c r="J39" s="14" t="s">
        <v>46</v>
      </c>
      <c r="K39" s="47">
        <v>2040</v>
      </c>
      <c r="L39" s="47">
        <v>100</v>
      </c>
      <c r="M39" s="47">
        <f>Q39*-1</f>
        <v>0</v>
      </c>
      <c r="N39" s="50">
        <f aca="true" t="shared" si="0" ref="N39:N44">K39+L39-M39</f>
        <v>2140</v>
      </c>
    </row>
    <row r="40" spans="1:14" ht="12.75">
      <c r="A40" s="1"/>
      <c r="B40" s="19" t="s">
        <v>53</v>
      </c>
      <c r="C40" s="19"/>
      <c r="D40" s="19"/>
      <c r="E40" s="16">
        <v>495</v>
      </c>
      <c r="F40" s="1"/>
      <c r="G40" s="1"/>
      <c r="H40" s="1"/>
      <c r="I40" s="14"/>
      <c r="J40" s="14" t="s">
        <v>48</v>
      </c>
      <c r="K40" s="47">
        <v>1360</v>
      </c>
      <c r="L40" s="47">
        <v>40</v>
      </c>
      <c r="M40" s="47">
        <f>Q40*-1</f>
        <v>0</v>
      </c>
      <c r="N40" s="50">
        <f t="shared" si="0"/>
        <v>1400</v>
      </c>
    </row>
    <row r="41" spans="1:14" ht="12.75">
      <c r="A41" s="1"/>
      <c r="B41" s="1"/>
      <c r="C41" s="19"/>
      <c r="D41" s="19"/>
      <c r="E41" s="16"/>
      <c r="F41" s="1"/>
      <c r="G41" s="1"/>
      <c r="H41" s="1"/>
      <c r="I41" s="14"/>
      <c r="J41" s="5" t="s">
        <v>50</v>
      </c>
      <c r="K41" s="51">
        <v>2150</v>
      </c>
      <c r="L41" s="47">
        <v>330</v>
      </c>
      <c r="M41" s="47">
        <f>Q41*-1</f>
        <v>0</v>
      </c>
      <c r="N41" s="50">
        <f t="shared" si="0"/>
        <v>2480</v>
      </c>
    </row>
    <row r="42" spans="1:14" ht="12.75">
      <c r="A42" s="1"/>
      <c r="B42" s="1"/>
      <c r="C42" s="29" t="s">
        <v>56</v>
      </c>
      <c r="D42" s="29"/>
      <c r="E42" s="30"/>
      <c r="F42" s="9">
        <f>SUM(E36:E40)</f>
        <v>2970</v>
      </c>
      <c r="G42" s="1"/>
      <c r="H42" s="1"/>
      <c r="I42" s="14"/>
      <c r="J42" s="5" t="s">
        <v>52</v>
      </c>
      <c r="K42" s="51">
        <v>6220.13</v>
      </c>
      <c r="L42" s="117">
        <v>0</v>
      </c>
      <c r="M42" s="51">
        <v>0</v>
      </c>
      <c r="N42" s="118">
        <f t="shared" si="0"/>
        <v>6220.13</v>
      </c>
    </row>
    <row r="43" spans="1:14" ht="12.75">
      <c r="A43" s="1"/>
      <c r="B43" s="1"/>
      <c r="C43" s="1"/>
      <c r="D43" s="1"/>
      <c r="E43" s="1"/>
      <c r="F43" s="1"/>
      <c r="G43" s="1"/>
      <c r="H43" s="1"/>
      <c r="I43" s="14"/>
      <c r="J43" s="5" t="s">
        <v>54</v>
      </c>
      <c r="K43" s="51">
        <v>502</v>
      </c>
      <c r="L43" s="51">
        <v>0</v>
      </c>
      <c r="M43" s="51">
        <v>577</v>
      </c>
      <c r="N43" s="52">
        <f>K43+L43-M43</f>
        <v>-75</v>
      </c>
    </row>
    <row r="44" spans="1:14" ht="12.75">
      <c r="A44" s="1"/>
      <c r="B44" s="12" t="s">
        <v>58</v>
      </c>
      <c r="C44" s="12"/>
      <c r="D44" s="12"/>
      <c r="E44" s="13"/>
      <c r="F44" s="1"/>
      <c r="G44" s="1"/>
      <c r="H44" s="1"/>
      <c r="I44" s="14"/>
      <c r="J44" s="5" t="s">
        <v>55</v>
      </c>
      <c r="K44" s="51">
        <v>270</v>
      </c>
      <c r="L44" s="51">
        <v>30</v>
      </c>
      <c r="M44" s="51">
        <v>106.2</v>
      </c>
      <c r="N44" s="118">
        <f t="shared" si="0"/>
        <v>193.8</v>
      </c>
    </row>
    <row r="45" spans="1:14" ht="12.75">
      <c r="A45" s="1"/>
      <c r="B45" s="2" t="s">
        <v>60</v>
      </c>
      <c r="C45" s="2"/>
      <c r="D45" s="2"/>
      <c r="E45" s="13">
        <f>E111</f>
        <v>256.03000000000003</v>
      </c>
      <c r="F45" s="1"/>
      <c r="G45" s="1"/>
      <c r="H45" s="1"/>
      <c r="I45" s="14"/>
      <c r="J45" s="53" t="s">
        <v>57</v>
      </c>
      <c r="K45" s="54">
        <f>SUM(K38:K44)</f>
        <v>12692.130000000001</v>
      </c>
      <c r="L45" s="54">
        <f>SUM(L38:L44)</f>
        <v>650</v>
      </c>
      <c r="M45" s="54">
        <f>SUM(M38:M44)</f>
        <v>683.2</v>
      </c>
      <c r="N45" s="119">
        <f>SUM(N38:N44)</f>
        <v>12658.93</v>
      </c>
    </row>
    <row r="46" spans="1:14" ht="12.75">
      <c r="A46" s="1"/>
      <c r="B46" s="2" t="s">
        <v>61</v>
      </c>
      <c r="C46" s="2"/>
      <c r="D46" s="2"/>
      <c r="E46" s="13">
        <f>K155</f>
        <v>145.39999999999998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19" t="s">
        <v>63</v>
      </c>
      <c r="C47" s="19"/>
      <c r="D47" s="19"/>
      <c r="E47" s="13"/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"/>
      <c r="C48" s="29" t="s">
        <v>65</v>
      </c>
      <c r="D48" s="29"/>
      <c r="E48" s="30"/>
      <c r="F48" s="9">
        <f>E45+E46</f>
        <v>401.43</v>
      </c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56"/>
      <c r="C49" s="56"/>
      <c r="D49" s="56"/>
      <c r="E49" s="13"/>
      <c r="F49" s="1"/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12" t="s">
        <v>69</v>
      </c>
      <c r="C50" s="12"/>
      <c r="D50" s="12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2" t="s">
        <v>71</v>
      </c>
      <c r="C51" s="2"/>
      <c r="D51" s="2"/>
      <c r="E51" s="16">
        <f>K89</f>
        <v>255.8</v>
      </c>
      <c r="F51" s="1"/>
      <c r="G51" s="1"/>
      <c r="H51" s="1"/>
      <c r="I51" s="14"/>
      <c r="J51" s="55" t="s">
        <v>66</v>
      </c>
      <c r="M51" s="19"/>
      <c r="N51" s="19"/>
    </row>
    <row r="52" spans="1:14" ht="12.75">
      <c r="A52" s="1"/>
      <c r="B52" s="2" t="s">
        <v>228</v>
      </c>
      <c r="C52" s="57"/>
      <c r="D52" s="57"/>
      <c r="E52" s="16">
        <v>0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1"/>
      <c r="C53" s="29" t="s">
        <v>73</v>
      </c>
      <c r="D53" s="29"/>
      <c r="E53" s="30"/>
      <c r="F53" s="58">
        <f>SUM(E51:E52)</f>
        <v>255.8</v>
      </c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59"/>
      <c r="C54" s="59"/>
      <c r="D54" s="59"/>
      <c r="E54" s="32"/>
      <c r="F54" s="1"/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60" t="s">
        <v>75</v>
      </c>
      <c r="C55" s="60"/>
      <c r="D55" s="60"/>
      <c r="E55" s="13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57" t="s">
        <v>77</v>
      </c>
      <c r="C56" s="57"/>
      <c r="D56" s="57"/>
      <c r="E56" s="13">
        <f>K96</f>
        <v>52.8</v>
      </c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78</v>
      </c>
      <c r="C57" s="57"/>
      <c r="D57" s="57"/>
      <c r="E57" s="13">
        <f>K99</f>
        <v>48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80</v>
      </c>
      <c r="C58" s="57"/>
      <c r="D58" s="57"/>
      <c r="E58" s="16">
        <f>K102</f>
        <v>63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19" t="s">
        <v>63</v>
      </c>
      <c r="C59" s="19"/>
      <c r="D59" s="19"/>
      <c r="E59" s="16"/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"/>
      <c r="C60" s="29" t="s">
        <v>81</v>
      </c>
      <c r="D60" s="29"/>
      <c r="E60" s="30"/>
      <c r="F60" s="9">
        <f>SUM(E56:E58)</f>
        <v>163.8</v>
      </c>
      <c r="G60" s="1"/>
      <c r="H60" s="1"/>
      <c r="I60" s="14"/>
      <c r="J60" s="46" t="s">
        <v>79</v>
      </c>
      <c r="K60" s="121"/>
      <c r="L60" s="131"/>
      <c r="M60" s="132">
        <v>198</v>
      </c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4"/>
      <c r="J61" s="40" t="s">
        <v>207</v>
      </c>
      <c r="K61" s="41"/>
      <c r="L61" s="133"/>
      <c r="M61" s="134">
        <v>1750</v>
      </c>
      <c r="N61" s="1"/>
    </row>
    <row r="62" spans="1:14" ht="12.75">
      <c r="A62" s="1"/>
      <c r="B62" s="12" t="s">
        <v>82</v>
      </c>
      <c r="C62" s="12"/>
      <c r="D62" s="12"/>
      <c r="E62" s="13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9" t="s">
        <v>63</v>
      </c>
      <c r="C63" s="56"/>
      <c r="D63" s="56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"/>
      <c r="C64" s="29" t="s">
        <v>84</v>
      </c>
      <c r="D64" s="29"/>
      <c r="E64" s="30"/>
      <c r="F64" s="9">
        <f>K108</f>
        <v>59.7</v>
      </c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31"/>
      <c r="C65" s="31"/>
      <c r="D65" s="31"/>
      <c r="E65" s="1"/>
      <c r="F65" s="32"/>
      <c r="G65" s="39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12" t="s">
        <v>87</v>
      </c>
      <c r="C66" s="12"/>
      <c r="D66" s="12"/>
      <c r="E66" s="13"/>
      <c r="F66" s="1"/>
      <c r="G66" s="1"/>
      <c r="H66" s="1"/>
      <c r="I66" s="14"/>
      <c r="J66" s="1"/>
      <c r="K66" s="1"/>
      <c r="L66" s="1"/>
      <c r="M66" s="1"/>
      <c r="N66" s="1"/>
    </row>
    <row r="67" spans="1:14" ht="12.75">
      <c r="A67" s="1"/>
      <c r="B67" s="19" t="s">
        <v>63</v>
      </c>
      <c r="C67" s="56"/>
      <c r="D67" s="56"/>
      <c r="E67" s="13"/>
      <c r="F67" s="1"/>
      <c r="G67" s="32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"/>
      <c r="C68" s="29" t="s">
        <v>89</v>
      </c>
      <c r="D68" s="29"/>
      <c r="E68" s="30"/>
      <c r="F68" s="9">
        <f>K114</f>
        <v>253.46</v>
      </c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56"/>
      <c r="C69" s="56"/>
      <c r="D69" s="56"/>
      <c r="E69" s="13"/>
      <c r="F69" s="1"/>
      <c r="G69" s="1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12" t="s">
        <v>91</v>
      </c>
      <c r="C70" s="12"/>
      <c r="D70" s="12"/>
      <c r="E70" s="1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9" t="s">
        <v>63</v>
      </c>
      <c r="C71" s="56"/>
      <c r="D71" s="56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"/>
      <c r="C72" s="29" t="s">
        <v>92</v>
      </c>
      <c r="D72" s="29"/>
      <c r="E72" s="30"/>
      <c r="F72" s="9">
        <f>K120</f>
        <v>61</v>
      </c>
      <c r="G72" s="1"/>
      <c r="H72" s="1"/>
      <c r="I72" s="14"/>
      <c r="J72" s="135" t="s">
        <v>148</v>
      </c>
      <c r="K72" s="121"/>
      <c r="L72" s="136">
        <v>44</v>
      </c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4"/>
      <c r="J73" s="137" t="s">
        <v>211</v>
      </c>
      <c r="K73" s="138"/>
      <c r="L73" s="139">
        <v>43</v>
      </c>
      <c r="M73" s="1"/>
      <c r="N73" s="1"/>
    </row>
    <row r="74" spans="1:14" ht="12.75">
      <c r="A74" s="1"/>
      <c r="B74" s="12" t="s">
        <v>133</v>
      </c>
      <c r="C74" s="1"/>
      <c r="D74" s="1"/>
      <c r="E74" s="1"/>
      <c r="F74" s="1"/>
      <c r="G74" s="1"/>
      <c r="H74" s="1"/>
      <c r="I74" s="14"/>
      <c r="J74" s="43" t="s">
        <v>88</v>
      </c>
      <c r="K74" s="37"/>
      <c r="L74" s="68">
        <f>SUM(L72:L73)</f>
        <v>87</v>
      </c>
      <c r="M74" s="1"/>
      <c r="N74" s="1"/>
    </row>
    <row r="75" spans="1:14" ht="12.75">
      <c r="A75" s="1"/>
      <c r="B75" s="1" t="s">
        <v>63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/>
      <c r="C76" s="29" t="s">
        <v>92</v>
      </c>
      <c r="D76" s="30"/>
      <c r="E76" s="30"/>
      <c r="F76" s="58">
        <f>K123</f>
        <v>577</v>
      </c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C77" s="1"/>
      <c r="D77" s="1"/>
      <c r="E77" s="1"/>
      <c r="F77" s="1"/>
      <c r="G77" s="1"/>
      <c r="H77" s="69"/>
      <c r="I77" s="14"/>
      <c r="J77" s="1"/>
      <c r="K77" s="1"/>
      <c r="L77" s="1"/>
      <c r="M77" s="1"/>
      <c r="N77" s="1"/>
    </row>
    <row r="78" spans="1:14" ht="12.75">
      <c r="A78" s="1"/>
      <c r="B78" s="34" t="s">
        <v>93</v>
      </c>
      <c r="C78" s="34"/>
      <c r="D78" s="34"/>
      <c r="E78" s="30"/>
      <c r="F78" s="9"/>
      <c r="G78" s="35">
        <f>F42+F48+F53+F60+F64+F68+F72+F76</f>
        <v>4742.19</v>
      </c>
      <c r="H78" s="69"/>
      <c r="I78" s="14"/>
      <c r="J78" s="1"/>
      <c r="K78" s="1"/>
      <c r="L78" s="1"/>
      <c r="M78" s="1"/>
      <c r="N78" s="1"/>
    </row>
    <row r="79" spans="1:14" ht="12.75">
      <c r="A79" s="1"/>
      <c r="B79" s="31"/>
      <c r="C79" s="31"/>
      <c r="D79" s="31"/>
      <c r="E79" s="1"/>
      <c r="F79" s="11"/>
      <c r="G79" s="1"/>
      <c r="H79" s="1"/>
      <c r="I79" s="14"/>
      <c r="J79" s="1"/>
      <c r="K79" s="1"/>
      <c r="L79" s="1"/>
      <c r="M79" s="1"/>
      <c r="N79" s="1"/>
    </row>
    <row r="80" spans="1:14" ht="15">
      <c r="A80" s="1"/>
      <c r="B80" s="6" t="s">
        <v>94</v>
      </c>
      <c r="C80" s="6"/>
      <c r="D80" s="6"/>
      <c r="E80" s="1"/>
      <c r="F80" s="1"/>
      <c r="G80" s="70">
        <f>G31-G78</f>
        <v>2389.8100000000004</v>
      </c>
      <c r="H80" s="1"/>
      <c r="I80" s="14"/>
      <c r="J80" s="1"/>
      <c r="K80" s="1"/>
      <c r="L80" s="1"/>
      <c r="M80" s="1"/>
      <c r="N80" s="1"/>
    </row>
    <row r="81" spans="1:14" ht="15">
      <c r="A81" s="1"/>
      <c r="B81" s="6"/>
      <c r="C81" s="6"/>
      <c r="D81" s="6"/>
      <c r="E81" s="1"/>
      <c r="F81" s="1"/>
      <c r="G81" s="70"/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8">
      <c r="A85" s="1"/>
      <c r="B85" s="1"/>
      <c r="C85" s="4"/>
      <c r="D85" s="4"/>
      <c r="E85" s="1"/>
      <c r="F85" s="1"/>
      <c r="G85" s="3" t="s">
        <v>229</v>
      </c>
      <c r="H85" s="37"/>
      <c r="I85" s="71"/>
      <c r="J85" s="2"/>
      <c r="K85" s="2"/>
      <c r="L85" s="1"/>
      <c r="M85" s="1"/>
      <c r="N85" s="1"/>
    </row>
    <row r="86" spans="1:14" ht="18">
      <c r="A86" s="1"/>
      <c r="B86" s="4" t="s">
        <v>95</v>
      </c>
      <c r="C86" s="4"/>
      <c r="D86" s="4"/>
      <c r="E86" s="1"/>
      <c r="F86" s="1"/>
      <c r="G86" s="3"/>
      <c r="H86" s="37"/>
      <c r="I86" s="71"/>
      <c r="J86" s="2"/>
      <c r="K86" s="2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71"/>
      <c r="J87" s="2"/>
      <c r="K87" s="2"/>
      <c r="L87" s="1"/>
      <c r="M87" s="1"/>
      <c r="N87" s="1"/>
    </row>
    <row r="88" spans="1:14" ht="12.75">
      <c r="A88" s="43" t="s">
        <v>96</v>
      </c>
      <c r="B88" s="1"/>
      <c r="C88" s="1"/>
      <c r="D88" s="1"/>
      <c r="E88" s="1"/>
      <c r="F88" s="1"/>
      <c r="G88" s="43" t="s">
        <v>97</v>
      </c>
      <c r="H88" s="1"/>
      <c r="I88" s="1"/>
      <c r="J88" s="1"/>
      <c r="K88" s="1"/>
      <c r="L88" s="1"/>
      <c r="M88" s="1"/>
      <c r="N88" s="1"/>
    </row>
    <row r="89" spans="1:14" ht="12.75">
      <c r="A89" s="2" t="s">
        <v>129</v>
      </c>
      <c r="B89" s="1"/>
      <c r="C89" s="1"/>
      <c r="D89" s="1"/>
      <c r="E89" s="2"/>
      <c r="F89" s="1"/>
      <c r="G89" s="73"/>
      <c r="H89" s="1" t="s">
        <v>152</v>
      </c>
      <c r="I89" s="2"/>
      <c r="J89" s="1"/>
      <c r="K89" s="16">
        <v>255.8</v>
      </c>
      <c r="L89" s="1"/>
      <c r="M89" s="1"/>
      <c r="N89" s="1"/>
    </row>
    <row r="90" spans="1:14" ht="12.75">
      <c r="A90" s="2"/>
      <c r="B90" s="73">
        <v>39142</v>
      </c>
      <c r="C90" s="1" t="s">
        <v>160</v>
      </c>
      <c r="D90" s="1"/>
      <c r="E90" s="16">
        <v>30</v>
      </c>
      <c r="F90" s="1"/>
      <c r="G90" s="2"/>
      <c r="H90" s="34" t="s">
        <v>98</v>
      </c>
      <c r="I90" s="34"/>
      <c r="J90" s="30"/>
      <c r="K90" s="35">
        <f>SUM(K89:K89)</f>
        <v>255.8</v>
      </c>
      <c r="L90" s="1"/>
      <c r="M90" s="1"/>
      <c r="N90" s="1"/>
    </row>
    <row r="91" spans="1:14" ht="12.75">
      <c r="A91" s="2"/>
      <c r="B91" s="73">
        <v>39153</v>
      </c>
      <c r="C91" t="s">
        <v>160</v>
      </c>
      <c r="E91" s="75">
        <v>20</v>
      </c>
      <c r="F91" s="1"/>
      <c r="G91" s="2"/>
      <c r="H91" s="1"/>
      <c r="I91" s="1"/>
      <c r="J91" s="1"/>
      <c r="K91" s="1"/>
      <c r="L91" s="1"/>
      <c r="M91" s="1"/>
      <c r="N91" s="1"/>
    </row>
    <row r="92" spans="2:14" ht="12.75">
      <c r="B92" s="74">
        <v>39146</v>
      </c>
      <c r="C92" t="s">
        <v>160</v>
      </c>
      <c r="E92" s="75">
        <v>20</v>
      </c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74">
        <v>39158</v>
      </c>
      <c r="C93" t="s">
        <v>160</v>
      </c>
      <c r="E93" s="75">
        <v>40</v>
      </c>
      <c r="F93" s="1"/>
      <c r="G93" s="43" t="s">
        <v>99</v>
      </c>
      <c r="H93" s="1"/>
      <c r="I93" s="13"/>
      <c r="J93" s="1"/>
      <c r="K93" s="1"/>
      <c r="L93" s="1"/>
      <c r="M93" s="1"/>
      <c r="N93" s="1"/>
    </row>
    <row r="94" spans="2:14" ht="12.75">
      <c r="B94" s="74">
        <v>39169</v>
      </c>
      <c r="C94" t="s">
        <v>160</v>
      </c>
      <c r="E94" s="75">
        <v>30</v>
      </c>
      <c r="F94" s="1"/>
      <c r="G94" s="77">
        <v>39148</v>
      </c>
      <c r="H94" s="2" t="s">
        <v>222</v>
      </c>
      <c r="I94" s="16"/>
      <c r="J94" s="2"/>
      <c r="K94" s="16">
        <v>14</v>
      </c>
      <c r="L94" s="13"/>
      <c r="M94" s="1"/>
      <c r="N94" s="1"/>
    </row>
    <row r="95" spans="1:14" ht="12.75">
      <c r="A95" s="1"/>
      <c r="B95" s="79" t="s">
        <v>100</v>
      </c>
      <c r="C95" s="79"/>
      <c r="D95" s="79"/>
      <c r="E95" s="9">
        <f>SUM(E90:E94)</f>
        <v>140</v>
      </c>
      <c r="F95" s="1"/>
      <c r="G95" s="73">
        <v>39148</v>
      </c>
      <c r="H95" s="1" t="s">
        <v>223</v>
      </c>
      <c r="I95" s="1"/>
      <c r="J95" s="1"/>
      <c r="K95" s="13">
        <v>38.8</v>
      </c>
      <c r="L95" s="1"/>
      <c r="M95" s="1"/>
      <c r="N95" s="1"/>
    </row>
    <row r="96" spans="1:14" ht="12.75">
      <c r="A96" s="1"/>
      <c r="B96" s="80"/>
      <c r="C96" s="80"/>
      <c r="D96" s="80"/>
      <c r="E96" s="11"/>
      <c r="F96" s="1"/>
      <c r="G96" s="1"/>
      <c r="H96" s="1"/>
      <c r="I96" s="79" t="s">
        <v>100</v>
      </c>
      <c r="J96" s="30"/>
      <c r="K96" s="58">
        <f>SUM(K94:K95)</f>
        <v>52.8</v>
      </c>
      <c r="L96" s="1"/>
      <c r="M96" s="1"/>
      <c r="N96" s="1"/>
    </row>
    <row r="97" spans="1:14" ht="12.75">
      <c r="A97" s="1" t="s">
        <v>130</v>
      </c>
      <c r="B97" s="80"/>
      <c r="C97" s="80"/>
      <c r="D97" s="80"/>
      <c r="E97" s="32"/>
      <c r="F97" s="1"/>
      <c r="G97" s="1" t="s">
        <v>101</v>
      </c>
      <c r="H97" s="1"/>
      <c r="I97" s="1"/>
      <c r="J97" s="1"/>
      <c r="K97" s="13"/>
      <c r="L97" s="1"/>
      <c r="M97" s="1"/>
      <c r="N97" s="1"/>
    </row>
    <row r="98" spans="1:14" ht="12.75">
      <c r="A98" s="1"/>
      <c r="B98" s="73">
        <v>39147</v>
      </c>
      <c r="C98" s="1" t="s">
        <v>160</v>
      </c>
      <c r="D98" s="1"/>
      <c r="E98" s="13">
        <v>14</v>
      </c>
      <c r="F98" s="1"/>
      <c r="G98" s="73">
        <v>39164</v>
      </c>
      <c r="H98" t="s">
        <v>226</v>
      </c>
      <c r="I98" s="1"/>
      <c r="J98" s="1"/>
      <c r="K98" s="13">
        <v>48</v>
      </c>
      <c r="L98" s="1"/>
      <c r="M98" s="1"/>
      <c r="N98" s="1"/>
    </row>
    <row r="99" spans="1:14" ht="12.75">
      <c r="A99" s="1"/>
      <c r="B99" s="74">
        <v>39150</v>
      </c>
      <c r="C99" t="s">
        <v>160</v>
      </c>
      <c r="E99">
        <v>11.67</v>
      </c>
      <c r="F99" s="1"/>
      <c r="G99" s="1"/>
      <c r="H99" s="1"/>
      <c r="I99" s="79" t="s">
        <v>100</v>
      </c>
      <c r="J99" s="30"/>
      <c r="K99" s="58">
        <f>SUM(K98)</f>
        <v>48</v>
      </c>
      <c r="L99" s="1"/>
      <c r="M99" s="1"/>
      <c r="N99" s="1"/>
    </row>
    <row r="100" spans="1:14" ht="12.75">
      <c r="A100" s="1"/>
      <c r="B100" s="74">
        <v>39156</v>
      </c>
      <c r="C100" t="s">
        <v>160</v>
      </c>
      <c r="E100" s="75">
        <v>17</v>
      </c>
      <c r="F100" s="1"/>
      <c r="G100" s="1" t="s">
        <v>102</v>
      </c>
      <c r="H100" s="1"/>
      <c r="I100" s="80"/>
      <c r="J100" s="37"/>
      <c r="K100" s="32"/>
      <c r="L100" s="1"/>
      <c r="M100" s="1"/>
      <c r="N100" s="1"/>
    </row>
    <row r="101" spans="2:14" ht="12.75">
      <c r="B101" s="74">
        <v>39161</v>
      </c>
      <c r="C101" t="s">
        <v>160</v>
      </c>
      <c r="E101" s="75">
        <v>18</v>
      </c>
      <c r="F101" s="1"/>
      <c r="G101" s="74">
        <v>39143</v>
      </c>
      <c r="H101" s="77" t="s">
        <v>191</v>
      </c>
      <c r="I101" s="1"/>
      <c r="J101" s="1"/>
      <c r="K101" s="16">
        <v>63</v>
      </c>
      <c r="L101" s="1"/>
      <c r="M101" s="1"/>
      <c r="N101" s="1"/>
    </row>
    <row r="102" spans="2:14" ht="12.75">
      <c r="B102" s="74">
        <v>39165</v>
      </c>
      <c r="C102" t="s">
        <v>160</v>
      </c>
      <c r="E102" s="75">
        <v>11</v>
      </c>
      <c r="F102" s="1"/>
      <c r="G102" s="1"/>
      <c r="H102" s="1"/>
      <c r="I102" s="79" t="s">
        <v>100</v>
      </c>
      <c r="J102" s="30"/>
      <c r="K102" s="58">
        <f>SUM(K101:K101)</f>
        <v>63</v>
      </c>
      <c r="L102" s="1"/>
      <c r="M102" s="1"/>
      <c r="N102" s="1"/>
    </row>
    <row r="103" spans="1:14" ht="12.75">
      <c r="A103" s="1"/>
      <c r="B103" s="79" t="s">
        <v>100</v>
      </c>
      <c r="C103" s="79"/>
      <c r="D103" s="79"/>
      <c r="E103" s="58">
        <f>SUM(E98:E102)</f>
        <v>71.67</v>
      </c>
      <c r="F103" s="1"/>
      <c r="G103" s="1"/>
      <c r="H103" s="81"/>
      <c r="I103" s="1"/>
      <c r="J103" s="1"/>
      <c r="K103" s="32"/>
      <c r="L103" s="1"/>
      <c r="M103" s="1"/>
      <c r="N103" s="1"/>
    </row>
    <row r="104" spans="1:14" ht="12.75">
      <c r="A104" s="1"/>
      <c r="B104" s="80"/>
      <c r="C104" s="80"/>
      <c r="D104" s="80"/>
      <c r="E104" s="32"/>
      <c r="F104" s="1"/>
      <c r="G104" s="1"/>
      <c r="H104" s="82" t="s">
        <v>104</v>
      </c>
      <c r="I104" s="30"/>
      <c r="J104" s="30"/>
      <c r="K104" s="35">
        <f>K96+K99+K102</f>
        <v>163.8</v>
      </c>
      <c r="L104" s="1"/>
      <c r="M104" s="1"/>
      <c r="N104" s="1"/>
    </row>
    <row r="105" spans="1:14" ht="12.75">
      <c r="A105" s="1" t="s">
        <v>103</v>
      </c>
      <c r="B105" s="1"/>
      <c r="C105" s="1"/>
      <c r="D105" s="1"/>
      <c r="E105" s="1"/>
      <c r="F105" s="1"/>
      <c r="G105" s="1"/>
      <c r="H105" s="83"/>
      <c r="I105" s="37"/>
      <c r="J105" s="37"/>
      <c r="K105" s="39"/>
      <c r="L105" s="1"/>
      <c r="M105" s="1"/>
      <c r="N105" s="1"/>
    </row>
    <row r="106" spans="1:14" ht="12.75">
      <c r="A106" s="1"/>
      <c r="B106" s="73">
        <v>39150</v>
      </c>
      <c r="C106" s="1" t="s">
        <v>220</v>
      </c>
      <c r="D106" s="1"/>
      <c r="E106" s="13">
        <v>1.5</v>
      </c>
      <c r="F106" s="1"/>
      <c r="G106" s="43" t="s">
        <v>114</v>
      </c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73">
        <v>39150</v>
      </c>
      <c r="C107" s="1" t="s">
        <v>192</v>
      </c>
      <c r="D107" s="1"/>
      <c r="E107" s="13">
        <v>19.86</v>
      </c>
      <c r="F107" s="1"/>
      <c r="G107" s="77">
        <v>39153</v>
      </c>
      <c r="H107" s="2" t="s">
        <v>214</v>
      </c>
      <c r="I107" s="1"/>
      <c r="J107" s="1"/>
      <c r="K107" s="16">
        <v>59.7</v>
      </c>
      <c r="L107" s="1"/>
      <c r="M107" s="1"/>
      <c r="N107" s="1"/>
    </row>
    <row r="108" spans="2:14" ht="12.75">
      <c r="B108" s="74">
        <v>39164</v>
      </c>
      <c r="C108" t="s">
        <v>192</v>
      </c>
      <c r="E108" s="75">
        <v>23</v>
      </c>
      <c r="F108" s="1"/>
      <c r="G108" s="1"/>
      <c r="H108" s="82" t="s">
        <v>106</v>
      </c>
      <c r="I108" s="30"/>
      <c r="J108" s="30"/>
      <c r="K108" s="35">
        <f>SUM(K107:K107)</f>
        <v>59.7</v>
      </c>
      <c r="L108" s="1"/>
      <c r="M108" s="1"/>
      <c r="N108" s="1"/>
    </row>
    <row r="109" spans="1:14" ht="12.75">
      <c r="A109" s="1"/>
      <c r="B109" s="79" t="s">
        <v>100</v>
      </c>
      <c r="C109" s="79"/>
      <c r="D109" s="79"/>
      <c r="E109" s="58">
        <f>SUM(E106:E108)</f>
        <v>44.36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3"/>
      <c r="F110" s="1"/>
      <c r="G110" s="43" t="s">
        <v>115</v>
      </c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34" t="s">
        <v>105</v>
      </c>
      <c r="C111" s="34"/>
      <c r="D111" s="34"/>
      <c r="E111" s="35">
        <f>E95+E103+E109</f>
        <v>256.03000000000003</v>
      </c>
      <c r="F111" s="1"/>
      <c r="G111" s="74">
        <v>39148</v>
      </c>
      <c r="H111" t="s">
        <v>216</v>
      </c>
      <c r="K111">
        <v>80.72</v>
      </c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77">
        <v>39154</v>
      </c>
      <c r="H112" s="1" t="s">
        <v>215</v>
      </c>
      <c r="I112" s="1"/>
      <c r="J112" s="1"/>
      <c r="K112" s="1">
        <v>14.4</v>
      </c>
      <c r="L112" s="1"/>
      <c r="M112" s="1"/>
      <c r="N112" s="1"/>
    </row>
    <row r="113" spans="1:14" ht="12.75">
      <c r="A113" s="43" t="s">
        <v>107</v>
      </c>
      <c r="B113" s="1"/>
      <c r="C113" s="1"/>
      <c r="D113" s="1"/>
      <c r="E113" s="1"/>
      <c r="F113" s="1"/>
      <c r="G113" s="140">
        <v>39126</v>
      </c>
      <c r="H113" s="1" t="s">
        <v>212</v>
      </c>
      <c r="K113">
        <v>158.34</v>
      </c>
      <c r="L113" s="1"/>
      <c r="M113" s="1"/>
      <c r="N113" s="1"/>
    </row>
    <row r="114" spans="1:14" ht="12.75">
      <c r="A114" s="1"/>
      <c r="B114" s="73">
        <v>39142</v>
      </c>
      <c r="C114" t="s">
        <v>167</v>
      </c>
      <c r="D114" s="1"/>
      <c r="E114" s="13">
        <v>2.5</v>
      </c>
      <c r="F114" s="1"/>
      <c r="G114" s="2"/>
      <c r="H114" s="82" t="s">
        <v>108</v>
      </c>
      <c r="I114" s="30"/>
      <c r="J114" s="30"/>
      <c r="K114" s="35">
        <f>SUM(K111:K113)</f>
        <v>253.46</v>
      </c>
      <c r="L114" s="1"/>
      <c r="M114" s="1"/>
      <c r="N114" s="1"/>
    </row>
    <row r="115" spans="1:14" ht="12.75">
      <c r="A115" s="1"/>
      <c r="B115" s="77">
        <v>39142</v>
      </c>
      <c r="C115" s="1" t="s">
        <v>169</v>
      </c>
      <c r="D115" s="1"/>
      <c r="E115" s="13">
        <v>3.05</v>
      </c>
      <c r="F115" s="1"/>
      <c r="G115" s="2"/>
      <c r="H115" s="83"/>
      <c r="I115" s="37"/>
      <c r="J115" s="37"/>
      <c r="K115" s="39"/>
      <c r="L115" s="1"/>
      <c r="M115" s="1"/>
      <c r="N115" s="1"/>
    </row>
    <row r="116" spans="1:14" ht="12.75">
      <c r="A116" s="1"/>
      <c r="B116" s="74">
        <v>39143</v>
      </c>
      <c r="C116" t="s">
        <v>165</v>
      </c>
      <c r="E116" s="75">
        <v>1.1</v>
      </c>
      <c r="F116" s="1"/>
      <c r="G116" s="43" t="s">
        <v>116</v>
      </c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77">
        <v>39143</v>
      </c>
      <c r="C117" s="1" t="s">
        <v>164</v>
      </c>
      <c r="D117" s="1"/>
      <c r="E117" s="13">
        <v>2.5</v>
      </c>
      <c r="F117" s="1"/>
      <c r="G117" s="78">
        <v>39148</v>
      </c>
      <c r="H117" s="1" t="s">
        <v>221</v>
      </c>
      <c r="K117" s="75">
        <v>50.05</v>
      </c>
      <c r="L117" s="1"/>
      <c r="M117" s="1"/>
      <c r="N117" s="1"/>
    </row>
    <row r="118" spans="1:14" ht="12.75">
      <c r="A118" s="1"/>
      <c r="B118" s="77">
        <v>39146</v>
      </c>
      <c r="C118" s="1" t="s">
        <v>164</v>
      </c>
      <c r="D118" s="1"/>
      <c r="E118" s="13">
        <v>2.5</v>
      </c>
      <c r="F118" s="1"/>
      <c r="G118" s="84">
        <v>39161</v>
      </c>
      <c r="H118" s="1" t="s">
        <v>224</v>
      </c>
      <c r="I118" s="1"/>
      <c r="J118" s="1"/>
      <c r="K118" s="13">
        <v>5.6</v>
      </c>
      <c r="L118" s="1"/>
      <c r="M118" s="1"/>
      <c r="N118" s="1"/>
    </row>
    <row r="119" spans="1:14" ht="12.75">
      <c r="A119" s="1"/>
      <c r="B119" s="77">
        <v>39146</v>
      </c>
      <c r="C119" s="1" t="s">
        <v>167</v>
      </c>
      <c r="D119" s="1"/>
      <c r="E119" s="13">
        <v>2.5</v>
      </c>
      <c r="F119" s="1"/>
      <c r="G119" s="74">
        <v>39161</v>
      </c>
      <c r="H119" s="1" t="s">
        <v>225</v>
      </c>
      <c r="K119">
        <v>5.35</v>
      </c>
      <c r="L119" s="1"/>
      <c r="M119" s="1"/>
      <c r="N119" s="1"/>
    </row>
    <row r="120" spans="1:14" ht="12.75">
      <c r="A120" s="1"/>
      <c r="B120" s="77">
        <v>39147</v>
      </c>
      <c r="C120" s="1" t="s">
        <v>164</v>
      </c>
      <c r="D120" s="1"/>
      <c r="E120" s="13">
        <v>2.5</v>
      </c>
      <c r="F120" s="1"/>
      <c r="G120" s="1"/>
      <c r="H120" s="82" t="s">
        <v>109</v>
      </c>
      <c r="I120" s="30"/>
      <c r="J120" s="30"/>
      <c r="K120" s="35">
        <f>SUM(K117:K119)</f>
        <v>61</v>
      </c>
      <c r="L120" s="1"/>
      <c r="M120" s="1"/>
      <c r="N120" s="1"/>
    </row>
    <row r="121" spans="1:14" ht="12.75">
      <c r="A121" s="1"/>
      <c r="B121" s="77">
        <v>39147</v>
      </c>
      <c r="C121" s="1" t="s">
        <v>165</v>
      </c>
      <c r="D121" s="1"/>
      <c r="E121" s="13">
        <v>1.1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74">
        <v>39148</v>
      </c>
      <c r="C122" s="1" t="s">
        <v>163</v>
      </c>
      <c r="E122" s="13">
        <v>1.05</v>
      </c>
      <c r="F122" s="1"/>
      <c r="G122" s="43" t="s">
        <v>133</v>
      </c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77">
        <v>39148</v>
      </c>
      <c r="C123" s="1" t="s">
        <v>167</v>
      </c>
      <c r="D123" s="1"/>
      <c r="E123" s="13">
        <v>2.5</v>
      </c>
      <c r="F123" s="1"/>
      <c r="G123" s="78" t="s">
        <v>193</v>
      </c>
      <c r="H123" s="1" t="s">
        <v>195</v>
      </c>
      <c r="I123" s="1"/>
      <c r="J123" s="1"/>
      <c r="K123" s="1">
        <v>577</v>
      </c>
      <c r="L123" s="1"/>
      <c r="M123" s="1"/>
      <c r="N123" s="1"/>
    </row>
    <row r="124" spans="1:14" ht="12.75">
      <c r="A124" s="1"/>
      <c r="B124" s="77">
        <v>39148</v>
      </c>
      <c r="C124" s="1" t="s">
        <v>169</v>
      </c>
      <c r="D124" s="1"/>
      <c r="E124" s="13">
        <v>3.05</v>
      </c>
      <c r="F124" s="1"/>
      <c r="G124" s="1"/>
      <c r="H124" s="82" t="s">
        <v>132</v>
      </c>
      <c r="I124" s="82"/>
      <c r="J124" s="82"/>
      <c r="K124" s="35">
        <f>K123</f>
        <v>577</v>
      </c>
      <c r="L124" s="1"/>
      <c r="M124" s="1"/>
      <c r="N124" s="1"/>
    </row>
    <row r="125" spans="1:14" ht="12.75">
      <c r="A125" s="1"/>
      <c r="B125" s="77">
        <v>39148</v>
      </c>
      <c r="C125" s="1" t="s">
        <v>167</v>
      </c>
      <c r="D125" s="1"/>
      <c r="E125" s="13">
        <v>2.5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77">
        <v>39149</v>
      </c>
      <c r="C126" s="1" t="s">
        <v>165</v>
      </c>
      <c r="D126" s="1"/>
      <c r="E126" s="13">
        <v>1.1</v>
      </c>
      <c r="F126" s="37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77">
        <v>39149</v>
      </c>
      <c r="C127" s="1" t="s">
        <v>173</v>
      </c>
      <c r="D127" s="1"/>
      <c r="E127" s="13">
        <v>3.05</v>
      </c>
      <c r="F127" s="37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77">
        <v>39149</v>
      </c>
      <c r="C128" s="1" t="s">
        <v>167</v>
      </c>
      <c r="D128" s="1"/>
      <c r="E128" s="13">
        <v>2.5</v>
      </c>
      <c r="F128" s="37"/>
      <c r="G128" s="37"/>
      <c r="H128" s="37"/>
      <c r="I128" s="37"/>
      <c r="J128" s="37"/>
      <c r="K128" s="37"/>
      <c r="L128" s="1"/>
      <c r="M128" s="1"/>
      <c r="N128" s="1"/>
    </row>
    <row r="129" spans="1:14" ht="12.75">
      <c r="A129" s="1"/>
      <c r="B129" s="77">
        <v>39149</v>
      </c>
      <c r="C129" s="1" t="s">
        <v>164</v>
      </c>
      <c r="D129" s="1"/>
      <c r="E129" s="13">
        <v>2.5</v>
      </c>
      <c r="F129" s="37"/>
      <c r="G129" s="37"/>
      <c r="H129" s="37"/>
      <c r="I129" s="85"/>
      <c r="J129" s="37"/>
      <c r="K129" s="37"/>
      <c r="L129" s="1"/>
      <c r="M129" s="1"/>
      <c r="N129" s="1"/>
    </row>
    <row r="130" spans="1:14" ht="12.75">
      <c r="A130" s="1"/>
      <c r="B130" s="77">
        <v>39149</v>
      </c>
      <c r="C130" s="1" t="s">
        <v>169</v>
      </c>
      <c r="D130" s="1"/>
      <c r="E130" s="13">
        <v>3.05</v>
      </c>
      <c r="F130" s="37"/>
      <c r="G130" s="32"/>
      <c r="H130" s="32"/>
      <c r="I130" s="85"/>
      <c r="J130" s="32"/>
      <c r="K130" s="37"/>
      <c r="L130" s="1"/>
      <c r="M130" s="1"/>
      <c r="N130" s="1"/>
    </row>
    <row r="131" spans="1:14" ht="12.75">
      <c r="A131" s="1"/>
      <c r="B131" s="77">
        <v>39150</v>
      </c>
      <c r="C131" s="1" t="s">
        <v>165</v>
      </c>
      <c r="D131" s="1"/>
      <c r="E131" s="13">
        <v>1.1</v>
      </c>
      <c r="F131" s="37"/>
      <c r="G131" s="32"/>
      <c r="H131" s="32"/>
      <c r="I131" s="32"/>
      <c r="J131" s="32"/>
      <c r="K131" s="37"/>
      <c r="L131" s="1"/>
      <c r="M131" s="1"/>
      <c r="N131" s="1"/>
    </row>
    <row r="132" spans="1:14" ht="12.75">
      <c r="A132" s="1"/>
      <c r="B132" s="77">
        <v>39152</v>
      </c>
      <c r="C132" s="1" t="s">
        <v>166</v>
      </c>
      <c r="D132" s="1"/>
      <c r="E132" s="13">
        <v>1.1</v>
      </c>
      <c r="F132" s="37"/>
      <c r="G132" s="32"/>
      <c r="H132" s="32"/>
      <c r="I132" s="32"/>
      <c r="J132" s="32"/>
      <c r="K132" s="37"/>
      <c r="L132" s="1"/>
      <c r="M132" s="1"/>
      <c r="N132" s="1"/>
    </row>
    <row r="133" spans="1:14" ht="12.75">
      <c r="A133" s="1"/>
      <c r="B133" s="77">
        <v>39153</v>
      </c>
      <c r="C133" s="1" t="s">
        <v>164</v>
      </c>
      <c r="D133" s="1"/>
      <c r="E133" s="13">
        <v>2.5</v>
      </c>
      <c r="F133" s="37"/>
      <c r="G133" s="32"/>
      <c r="H133" s="32"/>
      <c r="I133" s="32"/>
      <c r="J133" s="32"/>
      <c r="K133" s="37"/>
      <c r="L133" s="1"/>
      <c r="M133" s="1"/>
      <c r="N133" s="1"/>
    </row>
    <row r="134" spans="1:14" ht="12.75">
      <c r="A134" s="1"/>
      <c r="B134" s="77">
        <v>39154</v>
      </c>
      <c r="C134" s="1" t="s">
        <v>164</v>
      </c>
      <c r="D134" s="1"/>
      <c r="E134" s="13">
        <v>2.5</v>
      </c>
      <c r="F134" s="37"/>
      <c r="G134" s="32"/>
      <c r="H134" s="32"/>
      <c r="I134" s="32"/>
      <c r="J134" s="32"/>
      <c r="K134" s="37"/>
      <c r="L134" s="1"/>
      <c r="M134" s="1"/>
      <c r="N134" s="1"/>
    </row>
    <row r="135" spans="1:14" ht="12.75">
      <c r="A135" s="1"/>
      <c r="B135" s="77">
        <v>39154</v>
      </c>
      <c r="C135" s="1" t="s">
        <v>217</v>
      </c>
      <c r="D135" s="1"/>
      <c r="E135" s="13">
        <v>1.1</v>
      </c>
      <c r="F135" s="37"/>
      <c r="G135" s="32"/>
      <c r="H135" s="32"/>
      <c r="I135" s="32"/>
      <c r="J135" s="32"/>
      <c r="K135" s="37"/>
      <c r="L135" s="1"/>
      <c r="M135" s="1"/>
      <c r="N135" s="1"/>
    </row>
    <row r="136" spans="1:14" ht="12.75">
      <c r="A136" s="1"/>
      <c r="B136" s="77">
        <v>39154</v>
      </c>
      <c r="C136" s="1" t="s">
        <v>173</v>
      </c>
      <c r="D136" s="1"/>
      <c r="E136" s="13">
        <v>3.05</v>
      </c>
      <c r="F136" s="37"/>
      <c r="G136" s="32"/>
      <c r="H136" s="32"/>
      <c r="I136" s="32"/>
      <c r="J136" s="32"/>
      <c r="K136" s="37"/>
      <c r="L136" s="1"/>
      <c r="M136" s="1"/>
      <c r="N136" s="1"/>
    </row>
    <row r="137" spans="1:14" ht="12.75">
      <c r="A137" s="1"/>
      <c r="B137" s="77">
        <v>39155</v>
      </c>
      <c r="C137" s="1" t="s">
        <v>167</v>
      </c>
      <c r="D137" s="1"/>
      <c r="E137" s="13">
        <v>2.5</v>
      </c>
      <c r="F137" s="37"/>
      <c r="G137" s="32"/>
      <c r="H137" s="32"/>
      <c r="I137" s="32"/>
      <c r="J137" s="32"/>
      <c r="K137" s="37"/>
      <c r="L137" s="1"/>
      <c r="M137" s="1"/>
      <c r="N137" s="1"/>
    </row>
    <row r="138" spans="1:14" ht="12.75">
      <c r="A138" s="1"/>
      <c r="B138" s="77">
        <v>39155</v>
      </c>
      <c r="C138" s="1" t="s">
        <v>164</v>
      </c>
      <c r="D138" s="1"/>
      <c r="E138" s="13">
        <v>2.5</v>
      </c>
      <c r="F138" s="37"/>
      <c r="G138" s="32"/>
      <c r="H138" s="32"/>
      <c r="I138" s="32"/>
      <c r="J138" s="32"/>
      <c r="K138" s="37"/>
      <c r="L138" s="1"/>
      <c r="M138" s="1"/>
      <c r="N138" s="1"/>
    </row>
    <row r="139" spans="1:14" ht="12.75">
      <c r="A139" s="1"/>
      <c r="B139" s="77">
        <v>39156</v>
      </c>
      <c r="C139" s="1" t="s">
        <v>167</v>
      </c>
      <c r="D139" s="1"/>
      <c r="E139" s="13">
        <v>2.5</v>
      </c>
      <c r="F139" s="37"/>
      <c r="G139" s="32"/>
      <c r="H139" s="32"/>
      <c r="I139" s="32"/>
      <c r="J139" s="32"/>
      <c r="K139" s="37"/>
      <c r="L139" s="1"/>
      <c r="M139" s="1"/>
      <c r="N139" s="1"/>
    </row>
    <row r="140" spans="1:14" ht="12.75">
      <c r="A140" s="1"/>
      <c r="B140" s="77">
        <v>39156</v>
      </c>
      <c r="C140" s="1" t="s">
        <v>164</v>
      </c>
      <c r="D140" s="1"/>
      <c r="E140" s="13">
        <v>2.5</v>
      </c>
      <c r="F140" s="37"/>
      <c r="G140" s="32"/>
      <c r="H140" s="32"/>
      <c r="I140" s="32"/>
      <c r="J140" s="32"/>
      <c r="K140" s="37"/>
      <c r="L140" s="1"/>
      <c r="M140" s="1"/>
      <c r="N140" s="1"/>
    </row>
    <row r="141" spans="1:14" ht="12.75">
      <c r="A141" s="1"/>
      <c r="B141" s="77">
        <v>39157</v>
      </c>
      <c r="C141" s="1" t="s">
        <v>164</v>
      </c>
      <c r="D141" s="1"/>
      <c r="E141" s="13">
        <v>2.5</v>
      </c>
      <c r="F141" s="37"/>
      <c r="G141" s="32"/>
      <c r="H141" s="32"/>
      <c r="I141" s="37"/>
      <c r="J141" s="32"/>
      <c r="K141" s="37"/>
      <c r="L141" s="1"/>
      <c r="M141" s="1"/>
      <c r="N141" s="1"/>
    </row>
    <row r="142" spans="1:14" ht="12.75">
      <c r="A142" s="1"/>
      <c r="B142" s="77">
        <v>39160</v>
      </c>
      <c r="C142" s="1" t="s">
        <v>164</v>
      </c>
      <c r="D142" s="1"/>
      <c r="E142" s="13">
        <v>2.5</v>
      </c>
      <c r="F142" s="1"/>
      <c r="G142" s="37"/>
      <c r="H142" s="37"/>
      <c r="I142" s="37"/>
      <c r="J142" s="37"/>
      <c r="K142" s="37"/>
      <c r="L142" s="1"/>
      <c r="M142" s="1"/>
      <c r="N142" s="1"/>
    </row>
    <row r="143" spans="1:14" ht="12.75">
      <c r="A143" s="1"/>
      <c r="B143" s="77">
        <v>39161</v>
      </c>
      <c r="C143" s="1" t="s">
        <v>167</v>
      </c>
      <c r="D143" s="1"/>
      <c r="E143" s="13">
        <v>2.5</v>
      </c>
      <c r="F143" s="1"/>
      <c r="G143" s="1"/>
      <c r="H143" s="77">
        <v>39168</v>
      </c>
      <c r="I143" s="1" t="s">
        <v>164</v>
      </c>
      <c r="J143" s="1"/>
      <c r="K143" s="13">
        <v>2.5</v>
      </c>
      <c r="L143" s="1"/>
      <c r="M143" s="1"/>
      <c r="N143" s="1"/>
    </row>
    <row r="144" spans="1:14" ht="12.75">
      <c r="A144" s="1"/>
      <c r="B144" s="77">
        <v>39161</v>
      </c>
      <c r="C144" s="1" t="s">
        <v>167</v>
      </c>
      <c r="D144" s="1"/>
      <c r="E144" s="13">
        <v>2.5</v>
      </c>
      <c r="F144" s="1"/>
      <c r="G144" s="1"/>
      <c r="H144" s="77">
        <v>39168</v>
      </c>
      <c r="I144" s="1" t="s">
        <v>164</v>
      </c>
      <c r="J144" s="1"/>
      <c r="K144" s="13">
        <v>2.5</v>
      </c>
      <c r="L144" s="1"/>
      <c r="M144" s="1"/>
      <c r="N144" s="1"/>
    </row>
    <row r="145" spans="1:14" ht="12.75">
      <c r="A145" s="1"/>
      <c r="B145" s="77">
        <v>39161</v>
      </c>
      <c r="C145" s="1" t="s">
        <v>167</v>
      </c>
      <c r="D145" s="1"/>
      <c r="E145" s="13">
        <v>2.5</v>
      </c>
      <c r="F145" s="1"/>
      <c r="G145" s="1"/>
      <c r="H145" s="77">
        <v>39169</v>
      </c>
      <c r="I145" s="1" t="s">
        <v>167</v>
      </c>
      <c r="J145" s="1"/>
      <c r="K145" s="13">
        <v>2.5</v>
      </c>
      <c r="L145" s="1"/>
      <c r="M145" s="1"/>
      <c r="N145" s="1"/>
    </row>
    <row r="146" spans="1:14" ht="12.75">
      <c r="A146" s="1"/>
      <c r="B146" s="77">
        <v>39161</v>
      </c>
      <c r="C146" s="1" t="s">
        <v>164</v>
      </c>
      <c r="D146" s="1"/>
      <c r="E146" s="13">
        <v>2.5</v>
      </c>
      <c r="F146" s="1"/>
      <c r="G146" s="1"/>
      <c r="H146" s="77">
        <v>39169</v>
      </c>
      <c r="I146" s="1" t="s">
        <v>167</v>
      </c>
      <c r="J146" s="1"/>
      <c r="K146" s="13">
        <v>2.5</v>
      </c>
      <c r="L146" s="1"/>
      <c r="M146" s="1"/>
      <c r="N146" s="1"/>
    </row>
    <row r="147" spans="1:14" ht="12.75">
      <c r="A147" s="1"/>
      <c r="B147" s="77">
        <v>39161</v>
      </c>
      <c r="C147" s="1" t="s">
        <v>164</v>
      </c>
      <c r="D147" s="1"/>
      <c r="E147" s="13">
        <v>2.5</v>
      </c>
      <c r="F147" s="1"/>
      <c r="G147" s="1"/>
      <c r="H147" s="77">
        <v>39169</v>
      </c>
      <c r="I147" s="1" t="s">
        <v>169</v>
      </c>
      <c r="J147" s="1"/>
      <c r="K147" s="13">
        <v>3.05</v>
      </c>
      <c r="L147" s="1"/>
      <c r="M147" s="1"/>
      <c r="N147" s="1"/>
    </row>
    <row r="148" spans="1:14" ht="12.75">
      <c r="A148" s="1"/>
      <c r="B148" s="77">
        <v>39161</v>
      </c>
      <c r="C148" s="1" t="s">
        <v>164</v>
      </c>
      <c r="D148" s="1"/>
      <c r="E148" s="13">
        <v>2.5</v>
      </c>
      <c r="F148" s="1"/>
      <c r="G148" s="1"/>
      <c r="H148" s="77">
        <v>39169</v>
      </c>
      <c r="I148" s="1" t="s">
        <v>173</v>
      </c>
      <c r="J148" s="1"/>
      <c r="K148" s="13">
        <v>3.05</v>
      </c>
      <c r="L148" s="1"/>
      <c r="M148" s="1"/>
      <c r="N148" s="1"/>
    </row>
    <row r="149" spans="1:14" ht="12.75">
      <c r="A149" s="1"/>
      <c r="B149" s="77">
        <v>39161</v>
      </c>
      <c r="C149" s="1" t="s">
        <v>165</v>
      </c>
      <c r="D149" s="1"/>
      <c r="E149" s="13">
        <v>1.1</v>
      </c>
      <c r="F149" s="1"/>
      <c r="G149" s="1"/>
      <c r="H149" s="77">
        <v>39170</v>
      </c>
      <c r="I149" s="1" t="s">
        <v>164</v>
      </c>
      <c r="J149" s="1"/>
      <c r="K149" s="13">
        <v>2.5</v>
      </c>
      <c r="L149" s="1"/>
      <c r="M149" s="1"/>
      <c r="N149" s="1"/>
    </row>
    <row r="150" spans="1:14" ht="12.75">
      <c r="A150" s="1"/>
      <c r="B150" s="77">
        <v>39162</v>
      </c>
      <c r="C150" s="1" t="s">
        <v>169</v>
      </c>
      <c r="D150" s="1"/>
      <c r="E150" s="13">
        <v>3.05</v>
      </c>
      <c r="F150" s="1"/>
      <c r="G150" s="1"/>
      <c r="H150" s="77">
        <v>39170</v>
      </c>
      <c r="I150" s="1" t="s">
        <v>164</v>
      </c>
      <c r="J150" s="1"/>
      <c r="K150" s="13">
        <v>2.5</v>
      </c>
      <c r="L150" s="1"/>
      <c r="M150" s="1"/>
      <c r="N150" s="1"/>
    </row>
    <row r="151" spans="1:14" ht="12.75">
      <c r="A151" s="1"/>
      <c r="B151" s="77">
        <v>39162</v>
      </c>
      <c r="C151" s="1" t="s">
        <v>173</v>
      </c>
      <c r="D151" s="1"/>
      <c r="E151" s="13">
        <v>3.05</v>
      </c>
      <c r="F151" s="1"/>
      <c r="G151" s="1"/>
      <c r="H151" s="77">
        <v>39170</v>
      </c>
      <c r="I151" s="1" t="s">
        <v>164</v>
      </c>
      <c r="J151" s="1"/>
      <c r="K151" s="13">
        <v>2.5</v>
      </c>
      <c r="L151" s="1"/>
      <c r="M151" s="1"/>
      <c r="N151" s="1"/>
    </row>
    <row r="152" spans="1:14" ht="12.75">
      <c r="A152" s="1"/>
      <c r="B152" s="77">
        <v>39162</v>
      </c>
      <c r="C152" s="1" t="s">
        <v>218</v>
      </c>
      <c r="D152" s="1"/>
      <c r="E152" s="13">
        <v>1.85</v>
      </c>
      <c r="F152" s="1"/>
      <c r="G152" s="1"/>
      <c r="H152" s="77">
        <v>39172</v>
      </c>
      <c r="I152" s="1" t="s">
        <v>171</v>
      </c>
      <c r="J152" s="1"/>
      <c r="K152" s="13">
        <v>1.85</v>
      </c>
      <c r="L152" s="1"/>
      <c r="M152" s="1"/>
      <c r="N152" s="1"/>
    </row>
    <row r="153" spans="1:14" ht="12.75">
      <c r="A153" s="1"/>
      <c r="B153" s="77">
        <v>39162</v>
      </c>
      <c r="C153" s="1" t="s">
        <v>164</v>
      </c>
      <c r="D153" s="1"/>
      <c r="E153" s="13">
        <v>2.5</v>
      </c>
      <c r="F153" s="1"/>
      <c r="G153" s="1"/>
      <c r="H153" s="77">
        <v>39172</v>
      </c>
      <c r="I153" s="1" t="s">
        <v>172</v>
      </c>
      <c r="J153" s="1"/>
      <c r="K153" s="13">
        <v>2.4</v>
      </c>
      <c r="L153" s="37"/>
      <c r="M153" s="1"/>
      <c r="N153" s="1"/>
    </row>
    <row r="154" spans="1:14" ht="12.75">
      <c r="A154" s="1"/>
      <c r="B154" s="77">
        <v>39162</v>
      </c>
      <c r="C154" s="1" t="s">
        <v>167</v>
      </c>
      <c r="D154" s="1"/>
      <c r="E154" s="13">
        <v>2.5</v>
      </c>
      <c r="F154" s="1"/>
      <c r="G154" s="1"/>
      <c r="H154" s="77">
        <v>39172</v>
      </c>
      <c r="I154" s="1" t="s">
        <v>169</v>
      </c>
      <c r="J154" s="1"/>
      <c r="K154" s="13">
        <v>3.05</v>
      </c>
      <c r="L154" s="37"/>
      <c r="M154" s="1"/>
      <c r="N154" s="1"/>
    </row>
    <row r="155" spans="1:14" ht="12.75">
      <c r="A155" s="1"/>
      <c r="B155" s="77">
        <v>39162</v>
      </c>
      <c r="C155" s="1" t="s">
        <v>164</v>
      </c>
      <c r="D155" s="1"/>
      <c r="E155" s="13">
        <v>2.5</v>
      </c>
      <c r="F155" s="1"/>
      <c r="G155" s="1"/>
      <c r="H155" s="34" t="s">
        <v>110</v>
      </c>
      <c r="I155" s="34"/>
      <c r="J155" s="34"/>
      <c r="K155" s="35">
        <f>SUM(E114:E163)+SUM(K143:K154)</f>
        <v>145.39999999999998</v>
      </c>
      <c r="L155" s="37"/>
      <c r="M155" s="1"/>
      <c r="N155" s="1"/>
    </row>
    <row r="156" spans="1:14" ht="12.75">
      <c r="A156" s="1"/>
      <c r="B156" s="77">
        <v>39162</v>
      </c>
      <c r="C156" s="1" t="s">
        <v>167</v>
      </c>
      <c r="D156" s="1"/>
      <c r="E156" s="13">
        <v>2.5</v>
      </c>
      <c r="F156" s="1"/>
      <c r="G156" s="37"/>
      <c r="H156" s="37"/>
      <c r="I156" s="37"/>
      <c r="J156" s="37"/>
      <c r="K156" s="32"/>
      <c r="L156" s="37"/>
      <c r="M156" s="1"/>
      <c r="N156" s="1"/>
    </row>
    <row r="157" spans="1:14" ht="12.75">
      <c r="A157" s="1"/>
      <c r="B157" s="77">
        <v>39162</v>
      </c>
      <c r="C157" s="1" t="s">
        <v>164</v>
      </c>
      <c r="D157" s="1"/>
      <c r="E157" s="13">
        <v>2.5</v>
      </c>
      <c r="F157" s="1"/>
      <c r="G157" s="86"/>
      <c r="H157" s="37"/>
      <c r="I157" s="37"/>
      <c r="J157" s="37"/>
      <c r="K157" s="32"/>
      <c r="L157" s="37"/>
      <c r="M157" s="1"/>
      <c r="N157" s="1"/>
    </row>
    <row r="158" spans="1:14" ht="12.75">
      <c r="A158" s="1"/>
      <c r="B158" s="77">
        <v>39163</v>
      </c>
      <c r="C158" s="1" t="s">
        <v>165</v>
      </c>
      <c r="D158" s="1"/>
      <c r="E158" s="13">
        <v>1.1</v>
      </c>
      <c r="F158" s="1"/>
      <c r="G158" s="37"/>
      <c r="H158" s="37"/>
      <c r="I158" s="37"/>
      <c r="J158" s="37"/>
      <c r="K158" s="32"/>
      <c r="L158" s="37"/>
      <c r="M158" s="1"/>
      <c r="N158" s="1"/>
    </row>
    <row r="159" spans="1:14" ht="12.75">
      <c r="A159" s="1"/>
      <c r="B159" s="77">
        <v>39163</v>
      </c>
      <c r="C159" s="1" t="s">
        <v>219</v>
      </c>
      <c r="D159" s="1"/>
      <c r="E159" s="13">
        <v>0.9</v>
      </c>
      <c r="F159" s="1"/>
      <c r="G159" s="37"/>
      <c r="H159" s="37"/>
      <c r="I159" s="37"/>
      <c r="J159" s="37"/>
      <c r="K159" s="32"/>
      <c r="L159" s="37"/>
      <c r="M159" s="1"/>
      <c r="N159" s="1"/>
    </row>
    <row r="160" spans="1:14" ht="12.75">
      <c r="A160" s="1"/>
      <c r="B160" s="77">
        <v>39163</v>
      </c>
      <c r="C160" s="1" t="s">
        <v>164</v>
      </c>
      <c r="D160" s="1"/>
      <c r="E160" s="13">
        <v>2.5</v>
      </c>
      <c r="F160" s="1"/>
      <c r="G160" s="37"/>
      <c r="H160" s="37"/>
      <c r="I160" s="37"/>
      <c r="J160" s="37"/>
      <c r="K160" s="32"/>
      <c r="L160" s="37"/>
      <c r="M160" s="1"/>
      <c r="N160" s="1"/>
    </row>
    <row r="161" spans="1:14" ht="12.75">
      <c r="A161" s="1"/>
      <c r="B161" s="77">
        <v>39167</v>
      </c>
      <c r="C161" s="1" t="s">
        <v>169</v>
      </c>
      <c r="D161" s="1"/>
      <c r="E161" s="13">
        <v>3.05</v>
      </c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77">
        <v>39167</v>
      </c>
      <c r="C162" s="1" t="s">
        <v>164</v>
      </c>
      <c r="D162" s="1"/>
      <c r="E162" s="13">
        <v>2.5</v>
      </c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77">
        <v>39168</v>
      </c>
      <c r="C163" s="1" t="s">
        <v>167</v>
      </c>
      <c r="D163" s="1"/>
      <c r="E163" s="13">
        <v>2.5</v>
      </c>
      <c r="F163" s="1"/>
      <c r="G163" s="37"/>
      <c r="H163" s="37"/>
      <c r="I163" s="37"/>
      <c r="J163" s="37"/>
      <c r="K163" s="32"/>
      <c r="L163" s="37"/>
      <c r="M163" s="1"/>
      <c r="N163" s="1"/>
    </row>
    <row r="164" spans="6:14" ht="12.75">
      <c r="F164" s="1"/>
      <c r="G164" s="37"/>
      <c r="H164" s="37"/>
      <c r="I164" s="37"/>
      <c r="J164" s="37"/>
      <c r="K164" s="32"/>
      <c r="L164" s="37"/>
      <c r="M164" s="1"/>
      <c r="N164" s="1"/>
    </row>
    <row r="165" spans="6:14" ht="12.75">
      <c r="F165" s="1"/>
      <c r="G165" s="37"/>
      <c r="H165" s="37"/>
      <c r="I165" s="37"/>
      <c r="J165" s="37"/>
      <c r="K165" s="32"/>
      <c r="L165" s="37"/>
      <c r="M165" s="1"/>
      <c r="N165" s="1"/>
    </row>
    <row r="166" spans="6:14" ht="12.75">
      <c r="F166" s="1"/>
      <c r="G166" s="37"/>
      <c r="H166" s="37"/>
      <c r="I166" s="37"/>
      <c r="J166" s="37"/>
      <c r="K166" s="32"/>
      <c r="L166" s="37"/>
      <c r="M166" s="1"/>
      <c r="N166" s="1"/>
    </row>
    <row r="167" spans="6:14" ht="12.75">
      <c r="F167" s="1"/>
      <c r="G167" s="37"/>
      <c r="H167" s="37"/>
      <c r="I167" s="37"/>
      <c r="J167" s="37"/>
      <c r="K167" s="32"/>
      <c r="L167" s="37"/>
      <c r="M167" s="1"/>
      <c r="N167" s="1"/>
    </row>
    <row r="168" spans="6:14" ht="12.75">
      <c r="F168" s="1"/>
      <c r="G168" s="37"/>
      <c r="H168" s="37"/>
      <c r="I168" s="37"/>
      <c r="J168" s="37"/>
      <c r="K168" s="37"/>
      <c r="L168" s="37"/>
      <c r="M168" s="1"/>
      <c r="N168" s="1"/>
    </row>
    <row r="169" spans="6:14" ht="12.75">
      <c r="F169" s="1"/>
      <c r="G169" s="37"/>
      <c r="H169" s="37"/>
      <c r="I169" s="37"/>
      <c r="J169" s="37"/>
      <c r="K169" s="37"/>
      <c r="L169" s="37"/>
      <c r="M169" s="1"/>
      <c r="N169" s="1"/>
    </row>
    <row r="170" spans="1:14" ht="12.75">
      <c r="A170" s="1"/>
      <c r="B170" s="42"/>
      <c r="C170" s="42"/>
      <c r="D170" s="42"/>
      <c r="E170" s="39"/>
      <c r="F170" s="1"/>
      <c r="G170" s="37"/>
      <c r="H170" s="37"/>
      <c r="I170" s="37"/>
      <c r="J170" s="37"/>
      <c r="K170" s="37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">
      <c r="A172" s="1"/>
      <c r="B172" s="2"/>
      <c r="C172" s="1"/>
      <c r="D172" s="1"/>
      <c r="E172" s="13"/>
      <c r="F172" s="1"/>
      <c r="G172" s="3" t="s">
        <v>229</v>
      </c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2"/>
      <c r="C173" s="1"/>
      <c r="D173" s="1"/>
      <c r="E173" s="13"/>
      <c r="F173" s="1"/>
      <c r="H173" s="1"/>
      <c r="I173" s="1"/>
      <c r="J173" s="1"/>
      <c r="K173" s="1"/>
      <c r="L173" s="1"/>
      <c r="M173" s="1"/>
      <c r="N173" s="1"/>
    </row>
    <row r="174" spans="1:14" ht="15">
      <c r="A174" s="1"/>
      <c r="B174" s="87" t="s">
        <v>111</v>
      </c>
      <c r="C174" s="71"/>
      <c r="D174" s="71"/>
      <c r="E174" s="88"/>
      <c r="F174" s="88"/>
      <c r="G174" s="71"/>
      <c r="H174" s="71"/>
      <c r="I174" s="71"/>
      <c r="J174" s="1"/>
      <c r="K174" s="1"/>
      <c r="L174" s="1"/>
      <c r="M174" s="1"/>
      <c r="N174" s="1"/>
    </row>
    <row r="175" spans="1:14" ht="15">
      <c r="A175" s="1"/>
      <c r="B175" s="89"/>
      <c r="C175" s="71"/>
      <c r="D175" s="71"/>
      <c r="E175" s="88"/>
      <c r="F175" s="88"/>
      <c r="G175" s="71"/>
      <c r="H175" s="71"/>
      <c r="I175" s="71"/>
      <c r="J175" s="1"/>
      <c r="K175" s="1"/>
      <c r="L175" s="1"/>
      <c r="M175" s="1"/>
      <c r="N175" s="1"/>
    </row>
    <row r="176" spans="1:14" ht="15">
      <c r="A176" s="1"/>
      <c r="B176" s="71"/>
      <c r="C176" s="71"/>
      <c r="D176" s="71"/>
      <c r="E176" s="71"/>
      <c r="F176" s="71"/>
      <c r="G176" s="71"/>
      <c r="H176" s="71"/>
      <c r="I176" s="71"/>
      <c r="J176" s="1"/>
      <c r="K176" s="1"/>
      <c r="L176" s="1"/>
      <c r="M176" s="1"/>
      <c r="N176" s="1"/>
    </row>
    <row r="177" spans="1:14" ht="15">
      <c r="A177" s="1"/>
      <c r="B177" s="71" t="s">
        <v>138</v>
      </c>
      <c r="C177" s="71"/>
      <c r="D177" s="71"/>
      <c r="E177" s="71"/>
      <c r="F177" s="71"/>
      <c r="G177" s="71"/>
      <c r="H177" s="71"/>
      <c r="I177" s="71"/>
      <c r="J177" s="1"/>
      <c r="K177" s="1"/>
      <c r="L177" s="1"/>
      <c r="M177" s="1"/>
      <c r="N177" s="1"/>
    </row>
    <row r="178" spans="1:14" ht="15">
      <c r="A178" s="1"/>
      <c r="B178" s="71" t="s">
        <v>4</v>
      </c>
      <c r="C178" s="71"/>
      <c r="D178" s="71"/>
      <c r="E178" s="70"/>
      <c r="F178" s="1"/>
      <c r="G178" s="90"/>
      <c r="H178" s="90">
        <f>F22</f>
        <v>5382</v>
      </c>
      <c r="I178" s="71"/>
      <c r="J178" s="1"/>
      <c r="K178" s="1"/>
      <c r="L178" s="1"/>
      <c r="M178" s="1"/>
      <c r="N178" s="1"/>
    </row>
    <row r="179" spans="1:14" ht="15">
      <c r="A179" s="1"/>
      <c r="B179" s="71"/>
      <c r="C179" s="71"/>
      <c r="D179" s="71"/>
      <c r="E179" s="70"/>
      <c r="F179" s="1"/>
      <c r="G179" s="92"/>
      <c r="H179" s="91"/>
      <c r="I179" s="71"/>
      <c r="J179" s="1"/>
      <c r="K179" s="1"/>
      <c r="L179" s="1"/>
      <c r="M179" s="1"/>
      <c r="N179" s="1"/>
    </row>
    <row r="180" spans="1:14" ht="15">
      <c r="A180" s="1"/>
      <c r="B180" s="71" t="s">
        <v>32</v>
      </c>
      <c r="C180" s="71"/>
      <c r="D180" s="71"/>
      <c r="E180" s="70"/>
      <c r="F180" s="1"/>
      <c r="G180" s="92"/>
      <c r="H180" s="91"/>
      <c r="I180" s="71"/>
      <c r="J180" s="1"/>
      <c r="K180" s="1"/>
      <c r="L180" s="1"/>
      <c r="M180" s="1"/>
      <c r="N180" s="1"/>
    </row>
    <row r="181" spans="1:14" ht="15">
      <c r="A181" s="1"/>
      <c r="B181" s="71" t="s">
        <v>186</v>
      </c>
      <c r="C181" s="71"/>
      <c r="D181" s="71"/>
      <c r="E181" s="70"/>
      <c r="F181" s="1"/>
      <c r="G181" s="91"/>
      <c r="H181" s="90">
        <f>F29</f>
        <v>1750</v>
      </c>
      <c r="I181" s="71"/>
      <c r="J181" s="1"/>
      <c r="K181" s="1"/>
      <c r="L181" s="1"/>
      <c r="M181" s="1"/>
      <c r="N181" s="1"/>
    </row>
    <row r="182" spans="1:14" ht="15">
      <c r="A182" s="1"/>
      <c r="B182" s="71"/>
      <c r="C182" s="71"/>
      <c r="D182" s="71"/>
      <c r="E182" s="70"/>
      <c r="F182" s="1"/>
      <c r="G182" s="90"/>
      <c r="H182" s="91"/>
      <c r="I182" s="71"/>
      <c r="J182" s="1"/>
      <c r="K182" s="1"/>
      <c r="L182" s="1"/>
      <c r="M182" s="1"/>
      <c r="N182" s="1"/>
    </row>
    <row r="183" spans="1:14" ht="15.75">
      <c r="A183" s="1"/>
      <c r="B183" s="93"/>
      <c r="C183" s="94" t="s">
        <v>112</v>
      </c>
      <c r="D183" s="94"/>
      <c r="E183" s="93"/>
      <c r="F183" s="30"/>
      <c r="G183" s="95"/>
      <c r="H183" s="96">
        <f>H178+H181</f>
        <v>7132</v>
      </c>
      <c r="I183" s="71"/>
      <c r="J183" s="1"/>
      <c r="K183" s="1"/>
      <c r="L183" s="1"/>
      <c r="M183" s="1"/>
      <c r="N183" s="1"/>
    </row>
    <row r="184" spans="1:14" ht="15.75">
      <c r="A184" s="1"/>
      <c r="B184" s="71"/>
      <c r="C184" s="97"/>
      <c r="D184" s="97"/>
      <c r="E184" s="70"/>
      <c r="F184" s="70"/>
      <c r="G184" s="97"/>
      <c r="H184" s="71"/>
      <c r="I184" s="71"/>
      <c r="J184" s="1"/>
      <c r="K184" s="1"/>
      <c r="L184" s="1"/>
      <c r="M184" s="1"/>
      <c r="N184" s="1"/>
    </row>
    <row r="185" spans="1:14" ht="15.75">
      <c r="A185" s="1"/>
      <c r="B185" s="70" t="s">
        <v>137</v>
      </c>
      <c r="C185" s="71"/>
      <c r="D185" s="71"/>
      <c r="E185" s="70"/>
      <c r="F185" s="70"/>
      <c r="G185" s="97"/>
      <c r="H185" s="71"/>
      <c r="I185" s="98"/>
      <c r="J185" s="1"/>
      <c r="K185" s="1"/>
      <c r="L185" s="1"/>
      <c r="M185" s="1"/>
      <c r="N185" s="1"/>
    </row>
    <row r="186" spans="1:14" ht="15">
      <c r="A186" s="1"/>
      <c r="B186" s="71" t="s">
        <v>113</v>
      </c>
      <c r="C186" s="70"/>
      <c r="D186" s="70"/>
      <c r="E186" s="70"/>
      <c r="F186" s="90"/>
      <c r="G186" s="91"/>
      <c r="H186" s="90">
        <v>2970</v>
      </c>
      <c r="I186" s="99"/>
      <c r="J186" s="1"/>
      <c r="K186" s="1"/>
      <c r="L186" s="1"/>
      <c r="M186" s="1"/>
      <c r="N186" s="1"/>
    </row>
    <row r="187" spans="1:14" ht="15">
      <c r="A187" s="1"/>
      <c r="B187" s="71" t="s">
        <v>147</v>
      </c>
      <c r="C187" s="70"/>
      <c r="D187" s="70"/>
      <c r="E187" s="70"/>
      <c r="F187" s="90"/>
      <c r="G187" s="91"/>
      <c r="H187" s="90">
        <v>1000</v>
      </c>
      <c r="I187" s="99"/>
      <c r="J187" s="1"/>
      <c r="K187" s="1"/>
      <c r="L187" s="1"/>
      <c r="M187" s="1"/>
      <c r="N187" s="1"/>
    </row>
    <row r="188" spans="1:14" ht="15">
      <c r="A188" s="1"/>
      <c r="B188" s="71" t="s">
        <v>203</v>
      </c>
      <c r="C188" s="70"/>
      <c r="D188" s="70"/>
      <c r="E188" s="70"/>
      <c r="F188" s="90"/>
      <c r="G188" s="91"/>
      <c r="H188" s="90">
        <v>577</v>
      </c>
      <c r="I188" s="71"/>
      <c r="J188" s="1"/>
      <c r="K188" s="1"/>
      <c r="L188" s="1"/>
      <c r="M188" s="1"/>
      <c r="N188" s="1"/>
    </row>
    <row r="189" spans="1:14" ht="15">
      <c r="A189" s="1"/>
      <c r="B189" s="71" t="s">
        <v>209</v>
      </c>
      <c r="C189" s="70"/>
      <c r="D189" s="70"/>
      <c r="E189" s="70"/>
      <c r="F189" s="90"/>
      <c r="G189" s="91"/>
      <c r="H189" s="90">
        <v>106.2</v>
      </c>
      <c r="I189" s="71"/>
      <c r="J189" s="1"/>
      <c r="K189" s="1"/>
      <c r="L189" s="1"/>
      <c r="M189" s="1"/>
      <c r="N189" s="1"/>
    </row>
    <row r="190" spans="1:14" ht="15">
      <c r="A190" s="1"/>
      <c r="B190" s="71" t="s">
        <v>210</v>
      </c>
      <c r="C190" s="70"/>
      <c r="D190" s="70"/>
      <c r="E190" s="70"/>
      <c r="F190" s="90"/>
      <c r="G190" s="91"/>
      <c r="H190" s="90">
        <v>1750</v>
      </c>
      <c r="I190" s="71"/>
      <c r="J190" s="1"/>
      <c r="K190" s="1"/>
      <c r="L190" s="1"/>
      <c r="M190" s="1"/>
      <c r="N190" s="1"/>
    </row>
    <row r="191" spans="1:14" ht="15">
      <c r="A191" s="1"/>
      <c r="B191" s="71" t="s">
        <v>213</v>
      </c>
      <c r="H191" s="90">
        <v>158.34</v>
      </c>
      <c r="I191" s="71"/>
      <c r="J191" s="1"/>
      <c r="K191" s="1"/>
      <c r="L191" s="1"/>
      <c r="M191" s="1"/>
      <c r="N191" s="1"/>
    </row>
    <row r="192" spans="1:14" ht="15.75">
      <c r="A192" s="1"/>
      <c r="B192" s="93"/>
      <c r="C192" s="94" t="s">
        <v>117</v>
      </c>
      <c r="D192" s="94"/>
      <c r="E192" s="93"/>
      <c r="F192" s="95"/>
      <c r="G192" s="95"/>
      <c r="H192" s="96">
        <f>SUM(H186:H191)</f>
        <v>6561.54</v>
      </c>
      <c r="I192" s="71"/>
      <c r="J192" s="1"/>
      <c r="K192" s="1"/>
      <c r="L192" s="1"/>
      <c r="M192" s="1"/>
      <c r="N192" s="1"/>
    </row>
    <row r="193" spans="1:14" ht="15">
      <c r="A193" s="1"/>
      <c r="B193" s="70"/>
      <c r="C193" s="70"/>
      <c r="D193" s="70"/>
      <c r="E193" s="70"/>
      <c r="F193" s="90"/>
      <c r="G193" s="91"/>
      <c r="H193" s="90"/>
      <c r="I193" s="71"/>
      <c r="J193" s="1"/>
      <c r="K193" s="1"/>
      <c r="L193" s="1"/>
      <c r="M193" s="1"/>
      <c r="N193" s="1"/>
    </row>
    <row r="194" spans="1:14" ht="15.75">
      <c r="A194" s="1"/>
      <c r="B194" s="100"/>
      <c r="C194" s="100" t="s">
        <v>94</v>
      </c>
      <c r="D194" s="100"/>
      <c r="E194" s="94"/>
      <c r="F194" s="101"/>
      <c r="G194" s="95"/>
      <c r="H194" s="96">
        <f>H183-H192</f>
        <v>570.46</v>
      </c>
      <c r="I194" s="71"/>
      <c r="J194" s="1"/>
      <c r="K194" s="1"/>
      <c r="L194" s="1"/>
      <c r="M194" s="1"/>
      <c r="N194" s="1"/>
    </row>
    <row r="195" spans="1:14" ht="15.75">
      <c r="A195" s="1"/>
      <c r="B195" s="71"/>
      <c r="C195" s="71"/>
      <c r="D195" s="71"/>
      <c r="E195" s="97"/>
      <c r="F195" s="71"/>
      <c r="G195" s="71"/>
      <c r="H195" s="71"/>
      <c r="I195" s="71"/>
      <c r="J195" s="1"/>
      <c r="K195" s="1"/>
      <c r="L195" s="1"/>
      <c r="M195" s="1"/>
      <c r="N195" s="1"/>
    </row>
    <row r="196" spans="1:14" ht="16.5" thickBot="1">
      <c r="A196" s="1"/>
      <c r="B196" s="102"/>
      <c r="C196" s="103"/>
      <c r="D196" s="103"/>
      <c r="E196" s="102"/>
      <c r="F196" s="102"/>
      <c r="G196" s="103"/>
      <c r="H196" s="102"/>
      <c r="I196" s="102"/>
      <c r="J196" s="1"/>
      <c r="K196" s="1"/>
      <c r="L196" s="1"/>
      <c r="M196" s="1"/>
      <c r="N196" s="1"/>
    </row>
    <row r="197" spans="1:14" ht="15.75">
      <c r="A197" s="1"/>
      <c r="B197" s="104"/>
      <c r="C197" s="105"/>
      <c r="D197" s="105"/>
      <c r="E197" s="104"/>
      <c r="F197" s="104"/>
      <c r="G197" s="105"/>
      <c r="H197" s="104"/>
      <c r="I197" s="104"/>
      <c r="J197" s="1"/>
      <c r="K197" s="1"/>
      <c r="L197" s="1"/>
      <c r="M197" s="1"/>
      <c r="N197" s="1"/>
    </row>
    <row r="198" spans="1:14" ht="15.75">
      <c r="A198" s="1"/>
      <c r="B198" s="104"/>
      <c r="C198" s="105"/>
      <c r="D198" s="105"/>
      <c r="E198" s="104"/>
      <c r="F198" s="104"/>
      <c r="G198" s="105"/>
      <c r="H198" s="104"/>
      <c r="I198" s="104"/>
      <c r="J198" s="1"/>
      <c r="K198" s="1"/>
      <c r="L198" s="1"/>
      <c r="M198" s="1"/>
      <c r="N198" s="1"/>
    </row>
    <row r="199" spans="1:14" ht="15">
      <c r="A199" s="1"/>
      <c r="B199" s="71"/>
      <c r="C199" s="71"/>
      <c r="D199" s="71"/>
      <c r="E199" s="71"/>
      <c r="F199" s="71"/>
      <c r="G199" s="71"/>
      <c r="H199" s="71"/>
      <c r="I199" s="71"/>
      <c r="J199" s="1"/>
      <c r="K199" s="1"/>
      <c r="L199" s="1"/>
      <c r="M199" s="1"/>
      <c r="N199" s="1"/>
    </row>
    <row r="200" spans="1:14" ht="15">
      <c r="A200" s="1"/>
      <c r="B200" s="106" t="s">
        <v>118</v>
      </c>
      <c r="C200" s="71"/>
      <c r="D200" s="71"/>
      <c r="E200" s="107"/>
      <c r="F200" s="107"/>
      <c r="G200" s="71"/>
      <c r="H200" s="71"/>
      <c r="I200" s="71"/>
      <c r="J200" s="1"/>
      <c r="K200" s="1"/>
      <c r="L200" s="1"/>
      <c r="M200" s="1"/>
      <c r="N200" s="1"/>
    </row>
    <row r="201" spans="1:14" ht="15">
      <c r="A201" s="1"/>
      <c r="B201" s="71"/>
      <c r="C201" s="71"/>
      <c r="D201" s="71"/>
      <c r="E201" s="71"/>
      <c r="F201" s="71"/>
      <c r="G201" s="71"/>
      <c r="H201" s="71"/>
      <c r="I201" s="71"/>
      <c r="J201" s="1"/>
      <c r="K201" s="1"/>
      <c r="L201" s="1"/>
      <c r="M201" s="1"/>
      <c r="N201" s="1"/>
    </row>
    <row r="202" spans="1:14" ht="15.75">
      <c r="A202" s="1"/>
      <c r="B202" s="93" t="s">
        <v>3</v>
      </c>
      <c r="C202" s="93"/>
      <c r="D202" s="93"/>
      <c r="E202" s="93"/>
      <c r="F202" s="95"/>
      <c r="G202" s="96">
        <f>N5</f>
        <v>7626.219999999999</v>
      </c>
      <c r="H202" s="104"/>
      <c r="I202" s="71"/>
      <c r="J202" s="1"/>
      <c r="K202" s="1"/>
      <c r="L202" s="1"/>
      <c r="M202" s="1"/>
      <c r="N202" s="1"/>
    </row>
    <row r="203" spans="1:14" ht="15">
      <c r="A203" s="1"/>
      <c r="B203" s="104"/>
      <c r="C203" s="70"/>
      <c r="D203" s="70"/>
      <c r="E203" s="71"/>
      <c r="F203" s="108"/>
      <c r="G203" s="109"/>
      <c r="H203" s="104"/>
      <c r="I203" s="71"/>
      <c r="J203" s="1"/>
      <c r="K203" s="1"/>
      <c r="L203" s="1"/>
      <c r="M203" s="1"/>
      <c r="N203" s="1"/>
    </row>
    <row r="204" spans="1:14" ht="15">
      <c r="A204" s="1"/>
      <c r="B204" s="110"/>
      <c r="C204" s="71" t="s">
        <v>119</v>
      </c>
      <c r="D204" s="71"/>
      <c r="E204" s="71"/>
      <c r="F204" s="91"/>
      <c r="G204" s="109">
        <f>H194</f>
        <v>570.46</v>
      </c>
      <c r="H204" s="104"/>
      <c r="I204" s="71"/>
      <c r="J204" s="1"/>
      <c r="K204" s="1"/>
      <c r="L204" s="1"/>
      <c r="M204" s="1"/>
      <c r="N204" s="1"/>
    </row>
    <row r="205" spans="1:14" ht="15">
      <c r="A205" s="1"/>
      <c r="B205" s="110"/>
      <c r="C205" s="71" t="s">
        <v>120</v>
      </c>
      <c r="D205" s="71"/>
      <c r="E205" s="71"/>
      <c r="F205" s="91"/>
      <c r="G205" s="109">
        <f>N28</f>
        <v>33.200000000000045</v>
      </c>
      <c r="H205" s="104"/>
      <c r="I205" s="71"/>
      <c r="J205" s="1"/>
      <c r="K205" s="1"/>
      <c r="L205" s="1"/>
      <c r="M205" s="1"/>
      <c r="N205" s="1"/>
    </row>
    <row r="206" spans="1:14" ht="15">
      <c r="A206" s="1"/>
      <c r="B206" s="104"/>
      <c r="C206" s="71"/>
      <c r="D206" s="71"/>
      <c r="E206" s="71"/>
      <c r="F206" s="111"/>
      <c r="G206" s="108"/>
      <c r="H206" s="104"/>
      <c r="I206" s="71"/>
      <c r="J206" s="1"/>
      <c r="K206" s="1"/>
      <c r="L206" s="1"/>
      <c r="M206" s="1"/>
      <c r="N206" s="1"/>
    </row>
    <row r="207" spans="1:14" ht="15.75">
      <c r="A207" s="1"/>
      <c r="B207" s="93" t="s">
        <v>33</v>
      </c>
      <c r="C207" s="93"/>
      <c r="D207" s="93"/>
      <c r="E207" s="93"/>
      <c r="F207" s="95"/>
      <c r="G207" s="96">
        <f>SUM(G202:G205)</f>
        <v>8229.880000000001</v>
      </c>
      <c r="H207" s="104"/>
      <c r="I207" s="71"/>
      <c r="J207" s="1"/>
      <c r="K207" s="1"/>
      <c r="L207" s="1"/>
      <c r="M207" s="1"/>
      <c r="N207" s="1"/>
    </row>
    <row r="208" spans="1:14" ht="15.75">
      <c r="A208" s="1"/>
      <c r="B208" s="104"/>
      <c r="C208" s="104"/>
      <c r="D208" s="104"/>
      <c r="E208" s="104"/>
      <c r="F208" s="108"/>
      <c r="G208" s="112"/>
      <c r="H208" s="71"/>
      <c r="I208" s="71"/>
      <c r="J208" s="1"/>
      <c r="K208" s="1"/>
      <c r="L208" s="1"/>
      <c r="M208" s="1"/>
      <c r="N208" s="1"/>
    </row>
    <row r="209" spans="1:14" ht="16.5" thickBot="1">
      <c r="A209" s="1"/>
      <c r="B209" s="102"/>
      <c r="C209" s="103"/>
      <c r="D209" s="103"/>
      <c r="E209" s="102"/>
      <c r="F209" s="102"/>
      <c r="G209" s="103"/>
      <c r="H209" s="102"/>
      <c r="I209" s="102"/>
      <c r="J209" s="1"/>
      <c r="K209" s="1"/>
      <c r="L209" s="1"/>
      <c r="M209" s="1"/>
      <c r="N209" s="1"/>
    </row>
    <row r="210" spans="1:14" ht="15.75">
      <c r="A210" s="1"/>
      <c r="B210" s="104"/>
      <c r="C210" s="105"/>
      <c r="D210" s="105"/>
      <c r="E210" s="104"/>
      <c r="F210" s="104"/>
      <c r="G210" s="105"/>
      <c r="H210" s="104"/>
      <c r="I210" s="104"/>
      <c r="J210" s="1"/>
      <c r="K210" s="1"/>
      <c r="L210" s="1"/>
      <c r="M210" s="1"/>
      <c r="N210" s="1"/>
    </row>
    <row r="211" spans="1:14" ht="15">
      <c r="A211" s="1"/>
      <c r="B211" s="1"/>
      <c r="C211" s="1"/>
      <c r="D211" s="1"/>
      <c r="E211" s="1"/>
      <c r="F211" s="1"/>
      <c r="G211" s="1"/>
      <c r="H211" s="71"/>
      <c r="I211" s="71"/>
      <c r="J211" s="1"/>
      <c r="K211" s="1"/>
      <c r="L211" s="1"/>
      <c r="M211" s="1"/>
      <c r="N211" s="1"/>
    </row>
    <row r="212" spans="1:14" ht="15">
      <c r="A212" s="1"/>
      <c r="B212" s="106" t="s">
        <v>121</v>
      </c>
      <c r="C212" s="71"/>
      <c r="D212" s="71"/>
      <c r="E212" s="107"/>
      <c r="F212" s="107"/>
      <c r="G212" s="71"/>
      <c r="H212" s="71"/>
      <c r="I212" s="71"/>
      <c r="J212" s="1"/>
      <c r="K212" s="1"/>
      <c r="L212" s="1"/>
      <c r="M212" s="1"/>
      <c r="N212" s="1"/>
    </row>
    <row r="213" spans="1:14" ht="15">
      <c r="A213" s="1"/>
      <c r="B213" s="71"/>
      <c r="C213" s="71"/>
      <c r="D213" s="71"/>
      <c r="E213" s="71"/>
      <c r="F213" s="71"/>
      <c r="G213" s="71"/>
      <c r="H213" s="71"/>
      <c r="I213" s="71"/>
      <c r="J213" s="1"/>
      <c r="K213" s="1"/>
      <c r="L213" s="1"/>
      <c r="M213" s="1"/>
      <c r="N213" s="1"/>
    </row>
    <row r="214" spans="1:14" ht="15.75">
      <c r="A214" s="1"/>
      <c r="B214" s="93" t="s">
        <v>122</v>
      </c>
      <c r="C214" s="93"/>
      <c r="D214" s="93"/>
      <c r="E214" s="93"/>
      <c r="F214" s="95"/>
      <c r="G214" s="96">
        <f>K45</f>
        <v>12692.130000000001</v>
      </c>
      <c r="H214" s="1"/>
      <c r="I214" s="1"/>
      <c r="J214" s="1"/>
      <c r="K214" s="1"/>
      <c r="L214" s="1"/>
      <c r="M214" s="1"/>
      <c r="N214" s="1"/>
    </row>
    <row r="215" spans="1:14" ht="15">
      <c r="A215" s="1"/>
      <c r="B215" s="104"/>
      <c r="C215" s="70"/>
      <c r="D215" s="70"/>
      <c r="E215" s="71"/>
      <c r="F215" s="108"/>
      <c r="G215" s="109"/>
      <c r="H215" s="1"/>
      <c r="I215" s="1"/>
      <c r="J215" s="1"/>
      <c r="K215" s="1"/>
      <c r="L215" s="1"/>
      <c r="M215" s="1"/>
      <c r="N215" s="1"/>
    </row>
    <row r="216" spans="1:14" ht="15">
      <c r="A216" s="1"/>
      <c r="B216" s="110"/>
      <c r="C216" s="71" t="s">
        <v>123</v>
      </c>
      <c r="D216" s="71"/>
      <c r="E216" s="71"/>
      <c r="F216" s="91"/>
      <c r="G216" s="109">
        <f>(L45)</f>
        <v>650</v>
      </c>
      <c r="H216" s="1"/>
      <c r="I216" s="1"/>
      <c r="J216" s="1"/>
      <c r="K216" s="1"/>
      <c r="L216" s="1"/>
      <c r="M216" s="1"/>
      <c r="N216" s="1"/>
    </row>
    <row r="217" spans="1:14" ht="15">
      <c r="A217" s="1"/>
      <c r="B217" s="110"/>
      <c r="C217" s="71" t="s">
        <v>124</v>
      </c>
      <c r="D217" s="71"/>
      <c r="E217" s="71"/>
      <c r="F217" s="91"/>
      <c r="G217" s="109">
        <f>-(M45)</f>
        <v>-683.2</v>
      </c>
      <c r="H217" s="1"/>
      <c r="I217" s="1"/>
      <c r="J217" s="1"/>
      <c r="K217" s="1"/>
      <c r="L217" s="1"/>
      <c r="M217" s="1"/>
      <c r="N217" s="1"/>
    </row>
    <row r="218" spans="1:14" ht="15">
      <c r="A218" s="1"/>
      <c r="B218" s="104"/>
      <c r="C218" s="71"/>
      <c r="D218" s="71"/>
      <c r="E218" s="71"/>
      <c r="F218" s="111"/>
      <c r="G218" s="108"/>
      <c r="H218" s="1"/>
      <c r="I218" s="1"/>
      <c r="J218" s="1"/>
      <c r="K218" s="1"/>
      <c r="L218" s="1"/>
      <c r="M218" s="1"/>
      <c r="N218" s="1"/>
    </row>
    <row r="219" spans="1:14" ht="15.75">
      <c r="A219" s="1"/>
      <c r="B219" s="93" t="s">
        <v>125</v>
      </c>
      <c r="C219" s="93"/>
      <c r="D219" s="93"/>
      <c r="E219" s="93"/>
      <c r="F219" s="95"/>
      <c r="G219" s="96">
        <f>SUM(G214:G217)</f>
        <v>12658.93</v>
      </c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43" t="s">
        <v>140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2" t="s">
        <v>126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" t="s">
        <v>141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>
      <c r="A225" s="1"/>
      <c r="B225" s="2"/>
      <c r="C225" s="71"/>
      <c r="D225" s="71"/>
      <c r="E225" s="71"/>
      <c r="F225" s="91"/>
      <c r="G225" s="113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43"/>
      <c r="C226" s="2"/>
      <c r="D226" s="2"/>
      <c r="E226" s="2"/>
      <c r="F226" s="2"/>
      <c r="G226" s="16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2"/>
      <c r="C227" s="2"/>
      <c r="D227" s="2"/>
      <c r="E227" s="2"/>
      <c r="F227" s="2"/>
      <c r="G227" s="16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"/>
      <c r="C228" s="2"/>
      <c r="D228" s="2"/>
      <c r="E228" s="2"/>
      <c r="F228" s="2"/>
      <c r="G228" s="16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"/>
      <c r="C229" s="2"/>
      <c r="D229" s="2"/>
      <c r="E229" s="2"/>
      <c r="F229" s="2"/>
      <c r="G229" s="16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"/>
      <c r="C230" s="2"/>
      <c r="D230" s="2"/>
      <c r="E230" s="2"/>
      <c r="F230" s="2"/>
      <c r="G230" s="16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"/>
      <c r="C231" s="2"/>
      <c r="D231" s="2"/>
      <c r="E231" s="2"/>
      <c r="F231" s="2"/>
      <c r="G231" s="16"/>
      <c r="H231" s="1"/>
      <c r="I231" s="1"/>
      <c r="J231" s="1"/>
      <c r="K231" s="1"/>
      <c r="L231" s="1"/>
      <c r="M231" s="1"/>
      <c r="N231" s="1"/>
    </row>
    <row r="232" spans="2:14" ht="12.75">
      <c r="B232" s="2"/>
      <c r="C232" s="2"/>
      <c r="D232" s="2"/>
      <c r="E232" s="2"/>
      <c r="F232" s="2"/>
      <c r="G232" s="16"/>
      <c r="H232" s="1"/>
      <c r="I232" s="1"/>
      <c r="J232" s="1"/>
      <c r="K232" s="1"/>
      <c r="L232" s="1"/>
      <c r="M232" s="1"/>
      <c r="N232" s="1"/>
    </row>
    <row r="233" spans="2:14" ht="12.75">
      <c r="B233" s="2"/>
      <c r="C233" s="2"/>
      <c r="D233" s="2"/>
      <c r="E233" s="2"/>
      <c r="F233" s="2"/>
      <c r="G233" s="16"/>
      <c r="H233" s="1"/>
      <c r="I233" s="1"/>
      <c r="J233" s="1"/>
      <c r="K233" s="1"/>
      <c r="L233" s="1"/>
      <c r="M233" s="1"/>
      <c r="N233" s="1"/>
    </row>
    <row r="234" spans="2:14" ht="12.75">
      <c r="B234" s="1"/>
      <c r="C234" s="2"/>
      <c r="D234" s="1"/>
      <c r="E234" s="1"/>
      <c r="F234" s="1"/>
      <c r="G234" s="16"/>
      <c r="H234" s="1"/>
      <c r="I234" s="1"/>
      <c r="J234" s="1"/>
      <c r="K234" s="1"/>
      <c r="L234" s="1"/>
      <c r="M234" s="1"/>
      <c r="N234" s="1"/>
    </row>
  </sheetData>
  <printOptions/>
  <pageMargins left="0.75" right="0.75" top="1" bottom="1" header="0" footer="0"/>
  <pageSetup horizontalDpi="300" verticalDpi="3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2007-05-03T08:40:56Z</cp:lastPrinted>
  <dcterms:created xsi:type="dcterms:W3CDTF">2007-01-08T21:18:07Z</dcterms:created>
  <dcterms:modified xsi:type="dcterms:W3CDTF">2007-05-03T08:43:19Z</dcterms:modified>
  <cp:category/>
  <cp:version/>
  <cp:contentType/>
  <cp:contentStatus/>
</cp:coreProperties>
</file>