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nero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<sst xmlns="http://schemas.openxmlformats.org/spreadsheetml/2006/main" count="235" uniqueCount="182">
  <si>
    <t>CUENTA DE RESULTADOS (completa)</t>
  </si>
  <si>
    <t>MOVIMIENTOS DE CAJA (completos)</t>
  </si>
  <si>
    <t>INGRESOS CORRIENTES:</t>
  </si>
  <si>
    <t>Caja inicio mes:</t>
  </si>
  <si>
    <t>A. Cuotas</t>
  </si>
  <si>
    <t>Resultado neto mes</t>
  </si>
  <si>
    <t>Nº</t>
  </si>
  <si>
    <t>cuota</t>
  </si>
  <si>
    <t>1. Alcalá</t>
  </si>
  <si>
    <t>Fondos:</t>
  </si>
  <si>
    <t>2. Aravaca</t>
  </si>
  <si>
    <t>Aportaciones de caja a fondos:</t>
  </si>
  <si>
    <t>3. De Verde</t>
  </si>
  <si>
    <t xml:space="preserve">  1. Amort. Furgo grande</t>
  </si>
  <si>
    <t>4. Elipa/Gato Negro</t>
  </si>
  <si>
    <t xml:space="preserve">  2. Amort. Furgo peque</t>
  </si>
  <si>
    <t>5. Estrecho</t>
  </si>
  <si>
    <t xml:space="preserve">  3. Amort. Motoazada</t>
  </si>
  <si>
    <t>6. Guinda</t>
  </si>
  <si>
    <t xml:space="preserve">  4. Fdo 1/4 jda</t>
  </si>
  <si>
    <t>7. Lavandería</t>
  </si>
  <si>
    <t xml:space="preserve">  5. Fdo Cooperativo</t>
  </si>
  <si>
    <t>8. Lavapiés</t>
  </si>
  <si>
    <t xml:space="preserve">  6. Seg. Soc.</t>
  </si>
  <si>
    <t>9. Prospe</t>
  </si>
  <si>
    <t xml:space="preserve">  7. Auto-ges.Sal</t>
  </si>
  <si>
    <t>10. Sanse</t>
  </si>
  <si>
    <t>11. Tirso</t>
  </si>
  <si>
    <t>Traslado de fondos a caja:</t>
  </si>
  <si>
    <t>subtotal cuotas</t>
  </si>
  <si>
    <t>Total Ingresos Corrientes:</t>
  </si>
  <si>
    <t>Movimiento neto caja/fondos:</t>
  </si>
  <si>
    <t>OTROS INGRESOS:</t>
  </si>
  <si>
    <t>Caja final mes:</t>
  </si>
  <si>
    <t>Total Otros Ingresos:</t>
  </si>
  <si>
    <t>TOTAL INGRESOS:</t>
  </si>
  <si>
    <t>MOVIMIENTOS DE FONDOS</t>
  </si>
  <si>
    <t>COSTES:</t>
  </si>
  <si>
    <t xml:space="preserve">    Fondo</t>
  </si>
  <si>
    <t>Inicio mes</t>
  </si>
  <si>
    <t>Entradas</t>
  </si>
  <si>
    <t>Salidas</t>
  </si>
  <si>
    <t>Final mes</t>
  </si>
  <si>
    <t>1. Asignaciones:</t>
  </si>
  <si>
    <t>1. Furgo grande</t>
  </si>
  <si>
    <t>1. Andrea (jc)</t>
  </si>
  <si>
    <t>2. Furgo peque</t>
  </si>
  <si>
    <t>2. Ruth (jc)</t>
  </si>
  <si>
    <t>3. Motoazada</t>
  </si>
  <si>
    <t>3. Juan (3/4jc)</t>
  </si>
  <si>
    <t>4. 1/4 jornada</t>
  </si>
  <si>
    <t>4. Sandra (jc)</t>
  </si>
  <si>
    <t>5. Cooperativo</t>
  </si>
  <si>
    <t>5. Willow (3/4jc)</t>
  </si>
  <si>
    <t>6. Seg. Soc.</t>
  </si>
  <si>
    <t>7. Auto-ges.Sal</t>
  </si>
  <si>
    <t>subtotal asignas (4,5 j.)</t>
  </si>
  <si>
    <t xml:space="preserve">    TOTAL</t>
  </si>
  <si>
    <t>2. Transporte:</t>
  </si>
  <si>
    <t>Notas:</t>
  </si>
  <si>
    <t xml:space="preserve">   - Combustible/Aceite</t>
  </si>
  <si>
    <t xml:space="preserve">   - Autobus</t>
  </si>
  <si>
    <t>2. Furgo peque: aportación normal: €100</t>
  </si>
  <si>
    <t>(Ver abajo detalles)</t>
  </si>
  <si>
    <t>3. Motoazada: aportación normal: €40</t>
  </si>
  <si>
    <t>subtotal transporte</t>
  </si>
  <si>
    <t>4. 1/4 jornada: aportación de 330 euros (seguimos en 4,5 jornadas)</t>
  </si>
  <si>
    <t>5. Cooperativo:</t>
  </si>
  <si>
    <t>Ver Notas en Página 3</t>
  </si>
  <si>
    <t>3. Arrendamientos:</t>
  </si>
  <si>
    <t>6. Seg. Social:</t>
  </si>
  <si>
    <t xml:space="preserve">   - Casa/Almacén</t>
  </si>
  <si>
    <t xml:space="preserve">   - Tierras</t>
  </si>
  <si>
    <t>subtotal arrendamientos</t>
  </si>
  <si>
    <t xml:space="preserve"> </t>
  </si>
  <si>
    <t>4. Agrícolas:</t>
  </si>
  <si>
    <t>OTROS DINEROS APARTADOS:</t>
  </si>
  <si>
    <t xml:space="preserve">   - Plantel y Semillas</t>
  </si>
  <si>
    <t xml:space="preserve">   - Labores</t>
  </si>
  <si>
    <r>
      <t xml:space="preserve">Donación de Juanjo </t>
    </r>
    <r>
      <rPr>
        <sz val="9"/>
        <rFont val="Arial"/>
        <family val="2"/>
      </rPr>
      <t>(822-624)</t>
    </r>
    <r>
      <rPr>
        <sz val="10"/>
        <rFont val="Arial"/>
        <family val="0"/>
      </rPr>
      <t xml:space="preserve">: </t>
    </r>
  </si>
  <si>
    <t xml:space="preserve">   - Estiercol</t>
  </si>
  <si>
    <t>subtotal agrícolas</t>
  </si>
  <si>
    <t>5. Comunicaciones:</t>
  </si>
  <si>
    <t>DEUDAS A FINAL DE MES</t>
  </si>
  <si>
    <t>subtotal comunicaciones</t>
  </si>
  <si>
    <t>Debemos:</t>
  </si>
  <si>
    <t>no debemos nada</t>
  </si>
  <si>
    <t>6. Mantenimiento/Averías:</t>
  </si>
  <si>
    <t>TOTAL</t>
  </si>
  <si>
    <t>subtotal mantenimiento</t>
  </si>
  <si>
    <t>Nos deben:</t>
  </si>
  <si>
    <t>7. Otros Gastos:</t>
  </si>
  <si>
    <t>subtotal otros gastos</t>
  </si>
  <si>
    <t>Total Costes</t>
  </si>
  <si>
    <t>RESULTADO NETO:</t>
  </si>
  <si>
    <t>DETALLES</t>
  </si>
  <si>
    <t>2. Combustible/Aceite:</t>
  </si>
  <si>
    <t>3. Arrendamientos</t>
  </si>
  <si>
    <t>Total Arrendamientos</t>
  </si>
  <si>
    <t>4. Agrícolas</t>
  </si>
  <si>
    <t>subtotal</t>
  </si>
  <si>
    <t>Labores:</t>
  </si>
  <si>
    <t>Estiércol:</t>
  </si>
  <si>
    <t>Total Agrícolas</t>
  </si>
  <si>
    <t>Total Combust./Aceite</t>
  </si>
  <si>
    <t>Total Comunicaciones</t>
  </si>
  <si>
    <t>2. Autobus:</t>
  </si>
  <si>
    <t>Total Mantenimiento/Averías</t>
  </si>
  <si>
    <t>Total otros Gastos</t>
  </si>
  <si>
    <t>Total Autobus</t>
  </si>
  <si>
    <t>CUENTA DE RESULTADOS (Resumen)</t>
  </si>
  <si>
    <t>Total Ingresos:</t>
  </si>
  <si>
    <t>1. Asignaciones</t>
  </si>
  <si>
    <t>5. Comunicaciones</t>
  </si>
  <si>
    <t>6. Mantenimiento/Averías</t>
  </si>
  <si>
    <t>7. Otros Gastos</t>
  </si>
  <si>
    <t>Total Costes:</t>
  </si>
  <si>
    <t>MOVIMIENTOS DE CAJA (Resumen)</t>
  </si>
  <si>
    <t>A. Resultado neto mes:</t>
  </si>
  <si>
    <t>B. Movimiento neto de fondos:</t>
  </si>
  <si>
    <t>MOVIMIENTOS DE FONDOS (Resumen)</t>
  </si>
  <si>
    <t>Fondos inicio mes:</t>
  </si>
  <si>
    <t>A. de caja</t>
  </si>
  <si>
    <t>B. a caja</t>
  </si>
  <si>
    <t>Fondos final mes:</t>
  </si>
  <si>
    <t xml:space="preserve">En la asamblea extraordinaria sobre la Seg.Soc. se acordó que los costes de la Seg.Soc. se financiarían en parte subiendo la cuota a €42 y en </t>
  </si>
  <si>
    <t>Nota 2: Fondo Cooperativo.</t>
  </si>
  <si>
    <t>BAH Perales - Cuentas enero 2007</t>
  </si>
  <si>
    <t>Furgo grande:</t>
  </si>
  <si>
    <t>Furgo peque:</t>
  </si>
  <si>
    <t>1. Furgo grande: gastamos todo para comprar la nueva</t>
  </si>
  <si>
    <t>Total SS</t>
  </si>
  <si>
    <t>8. Seguridad Social</t>
  </si>
  <si>
    <t>(pagan 3 atrasadas)</t>
  </si>
  <si>
    <t>Acción colectiva Estrecho</t>
  </si>
  <si>
    <t>3. Compra furgo</t>
  </si>
  <si>
    <t>INGRESOS EN CAJA:</t>
  </si>
  <si>
    <t>Pago Tcs</t>
  </si>
  <si>
    <t>Nota 1: Fondo Seguridad Social.</t>
  </si>
  <si>
    <t>parte mediante acciones colectivas. El dinero de la acciones colectivas se pone ahora en este nuevo fondo hasta nueva decisión</t>
  </si>
  <si>
    <t>Salen €540 para pagar la diferencia entre lo que costaba la furgo (€5400) y lo que teníamos en el fondo de furgo grande (€4860). La furgo ha</t>
  </si>
  <si>
    <t>costado €9400 y el BAH-SMV ha aportado €4000. Entran €120.13 que son los intereses de 2006 en Triodos, según se acordó en asamblea</t>
  </si>
  <si>
    <t>7. Auto-ges. Salud: aportación €30 (grupo Lavandería)</t>
  </si>
  <si>
    <t>Intereses Triodos (Año 2006)</t>
  </si>
  <si>
    <t>Compra furgo nueva</t>
  </si>
  <si>
    <t>2. Presupuesto enero</t>
  </si>
  <si>
    <t>1 Cuota Guinda (Oct. 2006)</t>
  </si>
  <si>
    <t>4. Recibo de agua</t>
  </si>
  <si>
    <t>5. Pago Seguridad Social</t>
  </si>
  <si>
    <t>Casita Perales</t>
  </si>
  <si>
    <t>Agua</t>
  </si>
  <si>
    <t>SALIDAS DE CAJA (Ver Nota 3):</t>
  </si>
  <si>
    <t>Nota 3: Salidas de caja (nueva contabilidad).</t>
  </si>
  <si>
    <t xml:space="preserve">Se incluyen como salidas de caja el pago de asignaciones, el presupuesto que cada mes se da al GT y otros gastos que ha tenido la coope </t>
  </si>
  <si>
    <t>fuera de este presupuesto (en este mes: pago de Seguridad Social, recibo del agua y compra de furgo)</t>
  </si>
  <si>
    <t>Gasoil</t>
  </si>
  <si>
    <t>Gomas elásticas</t>
  </si>
  <si>
    <t>Dvd's</t>
  </si>
  <si>
    <t>per-arg</t>
  </si>
  <si>
    <t>mad-per</t>
  </si>
  <si>
    <t>amb-per</t>
  </si>
  <si>
    <t>per-amb</t>
  </si>
  <si>
    <t>per-mad</t>
  </si>
  <si>
    <t>mad-arg</t>
  </si>
  <si>
    <t>mad-amb</t>
  </si>
  <si>
    <t>Gomón riego</t>
  </si>
  <si>
    <t>amb-arg</t>
  </si>
  <si>
    <t>arg-mad</t>
  </si>
  <si>
    <t>amb-mad</t>
  </si>
  <si>
    <t>smv-lad</t>
  </si>
  <si>
    <t>mad-smv</t>
  </si>
  <si>
    <t>mad-mon</t>
  </si>
  <si>
    <t>Bombillas furgo peque</t>
  </si>
  <si>
    <t>Planta</t>
  </si>
  <si>
    <t>Cuchillos cosecha</t>
  </si>
  <si>
    <t>Alquiler furgo</t>
  </si>
  <si>
    <t>Papelería</t>
  </si>
  <si>
    <t>Cebada para abono verde</t>
  </si>
  <si>
    <t>Cuaderno</t>
  </si>
  <si>
    <t>Con los pies en la tierra</t>
  </si>
  <si>
    <t xml:space="preserve">bono </t>
  </si>
  <si>
    <t>B. Acciones Colectivas/ Donaciones/ etc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</si>
</sst>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mmm\-yyyy"/>
  </numFmts>
  <fonts count="25">
    <font>
      <sz val="10"/>
      <name val="Arial"/>
      <family val="0"/>
    </font>
    <font>
      <b/>
      <u val="single"/>
      <sz val="14"/>
      <name val="Arial"/>
      <family val="2"/>
    </font>
    <font>
      <b/>
      <i/>
      <u val="doub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"/>
      <family val="0"/>
    </font>
    <font>
      <sz val="9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i/>
      <u val="doub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i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7" xfId="0" applyFill="1" applyBorder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6" fillId="0" borderId="2" xfId="0" applyFont="1" applyFill="1" applyBorder="1" applyAlignment="1">
      <alignment/>
    </xf>
    <xf numFmtId="2" fontId="20" fillId="0" borderId="2" xfId="0" applyNumberFormat="1" applyFont="1" applyFill="1" applyBorder="1" applyAlignment="1">
      <alignment/>
    </xf>
    <xf numFmtId="0" fontId="18" fillId="0" borderId="2" xfId="0" applyFont="1" applyFill="1" applyBorder="1" applyAlignment="1">
      <alignment/>
    </xf>
    <xf numFmtId="2" fontId="21" fillId="0" borderId="2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2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28125" style="0" customWidth="1"/>
    <col min="6" max="6" width="13.28125" style="0" customWidth="1"/>
    <col min="7" max="7" width="12.00390625" style="0" customWidth="1"/>
    <col min="8" max="8" width="12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127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v>5461.5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H199</f>
        <v>-4031.1500000000005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616</v>
      </c>
      <c r="F10" s="21" t="s">
        <v>133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374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-120.13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-250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-1020.13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5598</v>
      </c>
      <c r="G20" s="1"/>
      <c r="H20" s="1"/>
      <c r="I20" s="14"/>
      <c r="J20" s="2"/>
      <c r="K20" s="2" t="s">
        <v>13</v>
      </c>
      <c r="L20" s="1"/>
      <c r="M20" s="16">
        <v>4860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5598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540</v>
      </c>
      <c r="N24" s="1"/>
    </row>
    <row r="25" spans="1:14" ht="12.75">
      <c r="A25" s="1"/>
      <c r="B25" s="19" t="s">
        <v>134</v>
      </c>
      <c r="C25" s="19"/>
      <c r="D25" s="19"/>
      <c r="E25" s="13"/>
      <c r="F25" s="32">
        <v>250</v>
      </c>
      <c r="G25" s="39"/>
      <c r="H25" s="1"/>
      <c r="I25" s="14"/>
      <c r="J25" s="1"/>
      <c r="K25" s="2" t="s">
        <v>23</v>
      </c>
      <c r="M25" s="16">
        <v>450</v>
      </c>
      <c r="N25" s="1"/>
    </row>
    <row r="26" spans="1:14" ht="12.75">
      <c r="A26" s="1"/>
      <c r="B26" s="19" t="s">
        <v>143</v>
      </c>
      <c r="C26" s="19"/>
      <c r="D26" s="19"/>
      <c r="E26" s="13"/>
      <c r="F26" s="32">
        <v>120.13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s="34" t="s">
        <v>34</v>
      </c>
      <c r="C27" s="34"/>
      <c r="D27" s="34"/>
      <c r="E27" s="30"/>
      <c r="F27" s="35">
        <f>SUM(F25:F26)</f>
        <v>370.13</v>
      </c>
      <c r="G27" s="39"/>
      <c r="H27" s="1"/>
      <c r="I27" s="14"/>
      <c r="J27" s="1"/>
      <c r="K27" s="1"/>
      <c r="L27" s="1"/>
      <c r="M27" s="13">
        <f>SUM(M20:M26)</f>
        <v>5850</v>
      </c>
      <c r="N27" s="1"/>
    </row>
    <row r="28" spans="1:14" ht="12.75">
      <c r="A28" s="1"/>
      <c r="B28" s="42"/>
      <c r="C28" s="42"/>
      <c r="D28" s="42"/>
      <c r="E28" s="37"/>
      <c r="F28" s="39"/>
      <c r="G28" s="1"/>
      <c r="H28" s="1"/>
      <c r="I28" s="14"/>
      <c r="J28" s="1"/>
      <c r="K28" s="1" t="s">
        <v>31</v>
      </c>
      <c r="L28" s="1"/>
      <c r="M28" s="1"/>
      <c r="N28" s="13">
        <f>M18+M27</f>
        <v>4829.87</v>
      </c>
    </row>
    <row r="29" spans="1:14" ht="12.75">
      <c r="A29" s="1"/>
      <c r="B29" s="34" t="s">
        <v>35</v>
      </c>
      <c r="C29" s="34"/>
      <c r="D29" s="34"/>
      <c r="E29" s="30"/>
      <c r="F29" s="35"/>
      <c r="G29" s="35">
        <f>F22+F27</f>
        <v>5968.13</v>
      </c>
      <c r="H29" s="1"/>
      <c r="I29" s="14"/>
      <c r="J29" s="2"/>
      <c r="K29" s="1"/>
      <c r="L29" s="1"/>
      <c r="M29" s="1"/>
      <c r="N29" s="13"/>
    </row>
    <row r="30" spans="1:14" ht="12.75">
      <c r="A30" s="1"/>
      <c r="B30" s="1"/>
      <c r="C30" s="1"/>
      <c r="D30" s="1"/>
      <c r="E30" s="1"/>
      <c r="F30" s="1"/>
      <c r="G30" s="1"/>
      <c r="H30" s="1"/>
      <c r="I30" s="14"/>
      <c r="J30" s="7" t="s">
        <v>33</v>
      </c>
      <c r="K30" s="8"/>
      <c r="L30" s="8"/>
      <c r="M30" s="8"/>
      <c r="N30" s="9">
        <f>N5+N7+N28</f>
        <v>6260.219999999999</v>
      </c>
    </row>
    <row r="31" spans="1:14" ht="15">
      <c r="A31" s="1"/>
      <c r="B31" s="6" t="s">
        <v>37</v>
      </c>
      <c r="C31" s="6"/>
      <c r="D31" s="6"/>
      <c r="E31" s="31"/>
      <c r="F31" s="37"/>
      <c r="G31" s="32"/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2" t="s">
        <v>43</v>
      </c>
      <c r="C33" s="12"/>
      <c r="D33" s="12"/>
      <c r="E33" s="13"/>
      <c r="F33" s="1"/>
      <c r="G33" s="1"/>
      <c r="H33" s="1"/>
      <c r="I33" s="14"/>
      <c r="J33" s="1"/>
      <c r="K33" s="1"/>
      <c r="L33" s="1"/>
      <c r="M33" s="1"/>
      <c r="N33" s="1"/>
    </row>
    <row r="34" spans="1:14" ht="12.75">
      <c r="A34" s="1"/>
      <c r="B34" s="49" t="s">
        <v>45</v>
      </c>
      <c r="C34" s="19"/>
      <c r="D34" s="19"/>
      <c r="E34" s="16">
        <v>660</v>
      </c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9" t="s">
        <v>47</v>
      </c>
      <c r="C35" s="19"/>
      <c r="D35" s="19"/>
      <c r="E35" s="16">
        <v>660</v>
      </c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9" t="s">
        <v>49</v>
      </c>
      <c r="C36" s="19"/>
      <c r="D36" s="19"/>
      <c r="E36" s="16">
        <v>495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51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53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4710</v>
      </c>
      <c r="L38" s="47">
        <v>150</v>
      </c>
      <c r="M38" s="47">
        <v>4860</v>
      </c>
      <c r="N38" s="48">
        <f>K38+L38-M38</f>
        <v>0</v>
      </c>
    </row>
    <row r="39" spans="1:14" ht="12.75">
      <c r="A39" s="1"/>
      <c r="B39" s="1"/>
      <c r="C39" s="19"/>
      <c r="D39" s="19"/>
      <c r="E39" s="16"/>
      <c r="F39" s="1"/>
      <c r="G39" s="1"/>
      <c r="H39" s="1"/>
      <c r="I39" s="14"/>
      <c r="J39" s="14" t="s">
        <v>46</v>
      </c>
      <c r="K39" s="47">
        <v>1840</v>
      </c>
      <c r="L39" s="47">
        <v>100</v>
      </c>
      <c r="M39" s="47">
        <f>Q39*-1</f>
        <v>0</v>
      </c>
      <c r="N39" s="50">
        <f aca="true" t="shared" si="0" ref="N39:N44">K39+L39-M39</f>
        <v>1940</v>
      </c>
    </row>
    <row r="40" spans="1:14" ht="12.75">
      <c r="A40" s="1"/>
      <c r="B40" s="1"/>
      <c r="C40" s="29" t="s">
        <v>56</v>
      </c>
      <c r="D40" s="29"/>
      <c r="E40" s="30"/>
      <c r="F40" s="9">
        <f>SUM(E34:E38)</f>
        <v>2970</v>
      </c>
      <c r="G40" s="1"/>
      <c r="H40" s="1"/>
      <c r="I40" s="14"/>
      <c r="J40" s="14" t="s">
        <v>48</v>
      </c>
      <c r="K40" s="47">
        <v>1280</v>
      </c>
      <c r="L40" s="47">
        <v>40</v>
      </c>
      <c r="M40" s="47">
        <f>Q40*-1</f>
        <v>0</v>
      </c>
      <c r="N40" s="50">
        <f t="shared" si="0"/>
        <v>1320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4"/>
      <c r="J41" s="5" t="s">
        <v>50</v>
      </c>
      <c r="K41" s="51">
        <v>1490</v>
      </c>
      <c r="L41" s="47">
        <v>330</v>
      </c>
      <c r="M41" s="47">
        <f>Q41*-1</f>
        <v>0</v>
      </c>
      <c r="N41" s="50">
        <f t="shared" si="0"/>
        <v>1820</v>
      </c>
    </row>
    <row r="42" spans="1:14" ht="12.75">
      <c r="A42" s="1"/>
      <c r="B42" s="12" t="s">
        <v>58</v>
      </c>
      <c r="C42" s="12"/>
      <c r="D42" s="12"/>
      <c r="E42" s="13"/>
      <c r="F42" s="1"/>
      <c r="G42" s="1"/>
      <c r="H42" s="1"/>
      <c r="I42" s="14"/>
      <c r="J42" s="5" t="s">
        <v>52</v>
      </c>
      <c r="K42" s="51">
        <v>6640</v>
      </c>
      <c r="L42" s="117">
        <v>120.13</v>
      </c>
      <c r="M42" s="51">
        <v>540</v>
      </c>
      <c r="N42" s="118">
        <f t="shared" si="0"/>
        <v>6220.13</v>
      </c>
    </row>
    <row r="43" spans="1:14" ht="12.75">
      <c r="A43" s="1"/>
      <c r="B43" s="2" t="s">
        <v>60</v>
      </c>
      <c r="C43" s="2"/>
      <c r="D43" s="2"/>
      <c r="E43" s="13">
        <f>E108</f>
        <v>186.92000000000002</v>
      </c>
      <c r="F43" s="1"/>
      <c r="G43" s="1"/>
      <c r="H43" s="1"/>
      <c r="I43" s="14"/>
      <c r="J43" s="5" t="s">
        <v>54</v>
      </c>
      <c r="K43" s="51">
        <v>200</v>
      </c>
      <c r="L43" s="51">
        <v>250</v>
      </c>
      <c r="M43" s="51">
        <v>450</v>
      </c>
      <c r="N43" s="52">
        <f t="shared" si="0"/>
        <v>0</v>
      </c>
    </row>
    <row r="44" spans="1:14" ht="12.75">
      <c r="A44" s="1"/>
      <c r="B44" s="2" t="s">
        <v>61</v>
      </c>
      <c r="C44" s="2"/>
      <c r="D44" s="2"/>
      <c r="E44" s="13">
        <f>E140</f>
        <v>189.96000000000004</v>
      </c>
      <c r="F44" s="1"/>
      <c r="G44" s="1"/>
      <c r="H44" s="1"/>
      <c r="I44" s="14"/>
      <c r="J44" s="5" t="s">
        <v>55</v>
      </c>
      <c r="K44" s="51">
        <v>210</v>
      </c>
      <c r="L44" s="51">
        <v>30</v>
      </c>
      <c r="M44" s="51">
        <v>0</v>
      </c>
      <c r="N44" s="52">
        <f t="shared" si="0"/>
        <v>240</v>
      </c>
    </row>
    <row r="45" spans="1:14" ht="12.75">
      <c r="A45" s="1"/>
      <c r="B45" s="19" t="s">
        <v>63</v>
      </c>
      <c r="C45" s="19"/>
      <c r="D45" s="19"/>
      <c r="E45" s="13"/>
      <c r="F45" s="1"/>
      <c r="G45" s="1"/>
      <c r="H45" s="1"/>
      <c r="I45" s="14"/>
      <c r="J45" s="53" t="s">
        <v>57</v>
      </c>
      <c r="K45" s="54">
        <f>SUM(K38:K44)</f>
        <v>16370</v>
      </c>
      <c r="L45" s="54">
        <f>SUM(L38:L44)</f>
        <v>1020.13</v>
      </c>
      <c r="M45" s="54">
        <f>SUM(M38:M44)</f>
        <v>5850</v>
      </c>
      <c r="N45" s="119">
        <f>SUM(N38:N44)</f>
        <v>11540.130000000001</v>
      </c>
    </row>
    <row r="46" spans="1:14" ht="12.75">
      <c r="A46" s="1"/>
      <c r="B46" s="1"/>
      <c r="C46" s="29" t="s">
        <v>65</v>
      </c>
      <c r="D46" s="29"/>
      <c r="E46" s="30"/>
      <c r="F46" s="9">
        <f>E43+E44</f>
        <v>376.88000000000005</v>
      </c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56"/>
      <c r="C47" s="56"/>
      <c r="D47" s="56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2" t="s">
        <v>69</v>
      </c>
      <c r="C48" s="12"/>
      <c r="D48" s="12"/>
      <c r="E48" s="13"/>
      <c r="F48" s="1"/>
      <c r="G48" s="1"/>
      <c r="H48" s="1"/>
      <c r="I48" s="14"/>
      <c r="J48" s="55" t="s">
        <v>130</v>
      </c>
      <c r="K48" s="1"/>
      <c r="L48" s="1"/>
      <c r="M48" s="1"/>
      <c r="N48" s="1"/>
    </row>
    <row r="49" spans="1:14" ht="12.75">
      <c r="A49" s="1"/>
      <c r="B49" s="2" t="s">
        <v>71</v>
      </c>
      <c r="C49" s="2"/>
      <c r="D49" s="2"/>
      <c r="E49" s="16">
        <f>K91</f>
        <v>255.8</v>
      </c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7" t="s">
        <v>72</v>
      </c>
      <c r="C50" s="57"/>
      <c r="D50" s="57"/>
      <c r="E50" s="16">
        <f>K94</f>
        <v>0</v>
      </c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"/>
      <c r="C51" s="29" t="s">
        <v>73</v>
      </c>
      <c r="D51" s="29"/>
      <c r="E51" s="30"/>
      <c r="F51" s="58">
        <f>SUM(E49:E50)</f>
        <v>255.8</v>
      </c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59"/>
      <c r="C52" s="59"/>
      <c r="D52" s="59"/>
      <c r="E52" s="32"/>
      <c r="F52" s="1"/>
      <c r="G52" s="1"/>
      <c r="H52" s="1"/>
      <c r="I52" s="14"/>
      <c r="J52" s="55" t="s">
        <v>67</v>
      </c>
      <c r="K52" s="19" t="s">
        <v>68</v>
      </c>
      <c r="L52" s="19"/>
      <c r="M52" s="19"/>
      <c r="N52" s="19"/>
    </row>
    <row r="53" spans="1:14" ht="12.75">
      <c r="A53" s="1"/>
      <c r="B53" s="60" t="s">
        <v>75</v>
      </c>
      <c r="C53" s="60"/>
      <c r="D53" s="60"/>
      <c r="E53" s="13"/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7" t="s">
        <v>77</v>
      </c>
      <c r="C54" s="57"/>
      <c r="D54" s="57"/>
      <c r="E54" s="13">
        <f>K102</f>
        <v>36.3</v>
      </c>
      <c r="F54" s="1"/>
      <c r="G54" s="1"/>
      <c r="H54" s="1"/>
      <c r="I54" s="14"/>
      <c r="J54" s="55" t="s">
        <v>142</v>
      </c>
      <c r="K54" s="19"/>
      <c r="L54" s="19"/>
      <c r="M54" s="19"/>
      <c r="N54" s="19"/>
    </row>
    <row r="55" spans="1:14" ht="12.75">
      <c r="A55" s="1"/>
      <c r="B55" s="57" t="s">
        <v>78</v>
      </c>
      <c r="C55" s="57"/>
      <c r="D55" s="57"/>
      <c r="E55" s="13">
        <f>K106</f>
        <v>0</v>
      </c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80</v>
      </c>
      <c r="C56" s="57"/>
      <c r="D56" s="57"/>
      <c r="E56" s="16">
        <f>K108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19" t="s">
        <v>63</v>
      </c>
      <c r="C57" s="19"/>
      <c r="D57" s="19"/>
      <c r="E57" s="16"/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1"/>
      <c r="C58" s="29" t="s">
        <v>81</v>
      </c>
      <c r="D58" s="29"/>
      <c r="E58" s="30"/>
      <c r="F58" s="9">
        <f>SUM(E54:E56)</f>
        <v>36.3</v>
      </c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2" t="s">
        <v>82</v>
      </c>
      <c r="C60" s="12"/>
      <c r="D60" s="12"/>
      <c r="E60" s="13"/>
      <c r="F60" s="1"/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9" t="s">
        <v>63</v>
      </c>
      <c r="C61" s="56"/>
      <c r="D61" s="56"/>
      <c r="E61" s="13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"/>
      <c r="C62" s="29" t="s">
        <v>84</v>
      </c>
      <c r="D62" s="29"/>
      <c r="E62" s="30"/>
      <c r="F62" s="9">
        <f>K115</f>
        <v>0</v>
      </c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31"/>
      <c r="C63" s="31"/>
      <c r="D63" s="31"/>
      <c r="E63" s="1"/>
      <c r="F63" s="32"/>
      <c r="G63" s="39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2" t="s">
        <v>87</v>
      </c>
      <c r="C64" s="12"/>
      <c r="D64" s="12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9" t="s">
        <v>63</v>
      </c>
      <c r="C65" s="56"/>
      <c r="D65" s="56"/>
      <c r="E65" s="13"/>
      <c r="F65" s="1"/>
      <c r="G65" s="32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"/>
      <c r="C66" s="29" t="s">
        <v>89</v>
      </c>
      <c r="D66" s="29"/>
      <c r="E66" s="30"/>
      <c r="F66" s="9">
        <f>K120</f>
        <v>5.8</v>
      </c>
      <c r="G66" s="32"/>
      <c r="H66" s="1"/>
      <c r="I66" s="14"/>
      <c r="J66" s="1"/>
      <c r="K66" s="1"/>
      <c r="L66" s="1"/>
      <c r="M66" s="1"/>
      <c r="N66" s="1"/>
    </row>
    <row r="67" spans="1:14" ht="12.75">
      <c r="A67" s="1"/>
      <c r="B67" s="56"/>
      <c r="C67" s="56"/>
      <c r="D67" s="56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2" t="s">
        <v>91</v>
      </c>
      <c r="C68" s="12"/>
      <c r="D68" s="12"/>
      <c r="E68" s="1"/>
      <c r="F68" s="1"/>
      <c r="G68" s="1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9" t="s">
        <v>63</v>
      </c>
      <c r="C69" s="56"/>
      <c r="D69" s="56"/>
      <c r="E69" s="1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"/>
      <c r="C70" s="29" t="s">
        <v>92</v>
      </c>
      <c r="D70" s="29"/>
      <c r="E70" s="30"/>
      <c r="F70" s="9">
        <f>K132</f>
        <v>5742.54</v>
      </c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2" t="s">
        <v>132</v>
      </c>
      <c r="C72" s="1"/>
      <c r="D72" s="1"/>
      <c r="E72" s="1"/>
      <c r="F72" s="1"/>
      <c r="G72" s="1"/>
      <c r="H72" s="1"/>
      <c r="I72" s="14"/>
      <c r="J72" s="66" t="s">
        <v>146</v>
      </c>
      <c r="K72" s="30"/>
      <c r="L72" s="67">
        <v>44</v>
      </c>
      <c r="M72" s="1"/>
      <c r="N72" s="1"/>
    </row>
    <row r="73" spans="1:14" ht="12.75">
      <c r="A73" s="1"/>
      <c r="B73" s="1" t="s">
        <v>63</v>
      </c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"/>
      <c r="C74" s="29" t="s">
        <v>92</v>
      </c>
      <c r="D74" s="30"/>
      <c r="E74" s="30"/>
      <c r="F74" s="58">
        <f>K135</f>
        <v>576.12</v>
      </c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C75" s="1"/>
      <c r="D75" s="1"/>
      <c r="E75" s="1"/>
      <c r="F75" s="1"/>
      <c r="G75" s="1"/>
      <c r="H75" s="69"/>
      <c r="I75" s="40"/>
      <c r="J75" s="41"/>
      <c r="K75" s="41"/>
      <c r="L75" s="41"/>
      <c r="M75" s="41"/>
      <c r="N75" s="41"/>
    </row>
    <row r="76" spans="1:14" ht="12.75">
      <c r="A76" s="1"/>
      <c r="B76" s="34" t="s">
        <v>93</v>
      </c>
      <c r="C76" s="34"/>
      <c r="D76" s="34"/>
      <c r="E76" s="30"/>
      <c r="F76" s="9"/>
      <c r="G76" s="35">
        <f>F40+F46+F51+F58+F62+F66+F70+F74</f>
        <v>9963.44</v>
      </c>
      <c r="H76" s="69"/>
      <c r="I76" s="14"/>
      <c r="J76" s="1"/>
      <c r="K76" s="1"/>
      <c r="L76" s="1"/>
      <c r="M76" s="1"/>
      <c r="N76" s="1"/>
    </row>
    <row r="77" spans="1:14" ht="12.75">
      <c r="A77" s="1"/>
      <c r="B77" s="31"/>
      <c r="C77" s="31"/>
      <c r="D77" s="31"/>
      <c r="E77" s="1"/>
      <c r="F77" s="11"/>
      <c r="G77" s="1"/>
      <c r="H77" s="1"/>
      <c r="I77" s="14"/>
      <c r="J77" s="1"/>
      <c r="K77" s="1"/>
      <c r="L77" s="1"/>
      <c r="M77" s="1"/>
      <c r="N77" s="1"/>
    </row>
    <row r="78" spans="1:14" ht="15">
      <c r="A78" s="1"/>
      <c r="B78" s="6" t="s">
        <v>94</v>
      </c>
      <c r="C78" s="6"/>
      <c r="D78" s="6"/>
      <c r="E78" s="1"/>
      <c r="F78" s="1"/>
      <c r="G78" s="70">
        <f>G29-G76</f>
        <v>-3995.3100000000004</v>
      </c>
      <c r="H78" s="1"/>
      <c r="I78" s="14"/>
      <c r="J78" s="1"/>
      <c r="K78" s="1"/>
      <c r="L78" s="1"/>
      <c r="M78" s="1"/>
      <c r="N78" s="1"/>
    </row>
    <row r="79" spans="1:14" ht="15">
      <c r="A79" s="1"/>
      <c r="B79" s="6"/>
      <c r="C79" s="6"/>
      <c r="D79" s="6"/>
      <c r="E79" s="1"/>
      <c r="F79" s="1"/>
      <c r="G79" s="70"/>
      <c r="H79" s="1"/>
      <c r="I79" s="14"/>
      <c r="J79" s="1"/>
      <c r="K79" s="1"/>
      <c r="L79" s="1"/>
      <c r="M79" s="1"/>
      <c r="N79" s="1"/>
    </row>
    <row r="80" spans="1:14" ht="15">
      <c r="A80" s="1"/>
      <c r="B80" s="6"/>
      <c r="C80" s="6"/>
      <c r="D80" s="6"/>
      <c r="E80" s="1"/>
      <c r="F80" s="1"/>
      <c r="G80" s="70"/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69"/>
      <c r="I86" s="37"/>
      <c r="J86" s="1"/>
      <c r="K86" s="1"/>
      <c r="L86" s="1"/>
      <c r="M86" s="1"/>
      <c r="N86" s="1"/>
    </row>
    <row r="87" spans="1:14" ht="18">
      <c r="A87" s="1"/>
      <c r="B87" s="1"/>
      <c r="C87" s="4"/>
      <c r="D87" s="4"/>
      <c r="E87" s="1"/>
      <c r="F87" s="1"/>
      <c r="G87" s="3" t="s">
        <v>127</v>
      </c>
      <c r="H87" s="37"/>
      <c r="I87" s="71"/>
      <c r="J87" s="2"/>
      <c r="K87" s="2"/>
      <c r="L87" s="1"/>
      <c r="M87" s="1"/>
      <c r="N87" s="1"/>
    </row>
    <row r="88" spans="1:14" ht="18">
      <c r="A88" s="1"/>
      <c r="B88" s="4" t="s">
        <v>95</v>
      </c>
      <c r="C88" s="4"/>
      <c r="D88" s="4"/>
      <c r="E88" s="1"/>
      <c r="F88" s="1"/>
      <c r="G88" s="3"/>
      <c r="H88" s="37"/>
      <c r="I88" s="71"/>
      <c r="J88" s="2"/>
      <c r="K88" s="2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71"/>
      <c r="J89" s="2"/>
      <c r="K89" s="2"/>
      <c r="L89" s="1"/>
      <c r="M89" s="1"/>
      <c r="N89" s="1"/>
    </row>
    <row r="90" spans="1:14" ht="12.75">
      <c r="A90" s="43" t="s">
        <v>96</v>
      </c>
      <c r="B90" s="1"/>
      <c r="C90" s="1"/>
      <c r="D90" s="1"/>
      <c r="E90" s="1"/>
      <c r="F90" s="1"/>
      <c r="G90" s="43" t="s">
        <v>97</v>
      </c>
      <c r="H90" s="1"/>
      <c r="I90" s="1"/>
      <c r="J90" s="1"/>
      <c r="K90" s="1"/>
      <c r="L90" s="1"/>
      <c r="M90" s="1"/>
      <c r="N90" s="1"/>
    </row>
    <row r="91" spans="1:14" ht="12.75">
      <c r="A91" s="2" t="s">
        <v>128</v>
      </c>
      <c r="B91" s="1"/>
      <c r="C91" s="1"/>
      <c r="D91" s="1"/>
      <c r="E91" s="2"/>
      <c r="F91" s="1"/>
      <c r="G91" s="1"/>
      <c r="H91" s="72" t="s">
        <v>149</v>
      </c>
      <c r="I91" s="2"/>
      <c r="J91" s="1"/>
      <c r="K91" s="16">
        <v>255.8</v>
      </c>
      <c r="L91" s="1"/>
      <c r="M91" s="1"/>
      <c r="N91" s="1"/>
    </row>
    <row r="92" spans="1:14" ht="12.75">
      <c r="A92" s="2"/>
      <c r="B92" s="74">
        <v>39094</v>
      </c>
      <c r="C92" t="s">
        <v>155</v>
      </c>
      <c r="E92" s="75">
        <v>30</v>
      </c>
      <c r="F92" s="1"/>
      <c r="G92" s="1"/>
      <c r="H92" s="1" t="s">
        <v>150</v>
      </c>
      <c r="I92" s="2"/>
      <c r="J92" s="1"/>
      <c r="K92" s="16">
        <v>73.16</v>
      </c>
      <c r="L92" s="1"/>
      <c r="M92" s="1"/>
      <c r="N92" s="1"/>
    </row>
    <row r="93" spans="1:14" ht="12.75">
      <c r="A93" s="2"/>
      <c r="B93" s="74">
        <v>39099</v>
      </c>
      <c r="C93" t="s">
        <v>155</v>
      </c>
      <c r="E93" s="75">
        <v>20</v>
      </c>
      <c r="F93" s="1"/>
      <c r="G93" s="1"/>
      <c r="H93" s="1"/>
      <c r="I93" s="2"/>
      <c r="J93" s="1"/>
      <c r="K93" s="16"/>
      <c r="L93" s="1"/>
      <c r="M93" s="1"/>
      <c r="N93" s="1"/>
    </row>
    <row r="94" spans="1:14" ht="12.75">
      <c r="A94" s="1"/>
      <c r="B94" s="73">
        <v>39104</v>
      </c>
      <c r="C94" s="1" t="s">
        <v>155</v>
      </c>
      <c r="D94" s="1"/>
      <c r="E94" s="13">
        <v>20</v>
      </c>
      <c r="F94" s="1"/>
      <c r="G94" s="1"/>
      <c r="H94" s="1"/>
      <c r="I94" s="2"/>
      <c r="J94" s="1"/>
      <c r="K94" s="16"/>
      <c r="L94" s="1"/>
      <c r="M94" s="1"/>
      <c r="N94" s="1"/>
    </row>
    <row r="95" spans="1:14" ht="12.75">
      <c r="A95" s="1"/>
      <c r="B95" s="74">
        <v>39106</v>
      </c>
      <c r="C95" s="1" t="s">
        <v>155</v>
      </c>
      <c r="E95" s="13">
        <v>20</v>
      </c>
      <c r="F95" s="1"/>
      <c r="G95" s="2"/>
      <c r="H95" s="34" t="s">
        <v>98</v>
      </c>
      <c r="I95" s="34"/>
      <c r="J95" s="30"/>
      <c r="K95" s="35">
        <f>SUM(K91:K94)</f>
        <v>328.96000000000004</v>
      </c>
      <c r="L95" s="1"/>
      <c r="M95" s="1"/>
      <c r="N95" s="1"/>
    </row>
    <row r="96" spans="1:14" ht="12.75">
      <c r="A96" s="1"/>
      <c r="B96" s="76">
        <v>39111</v>
      </c>
      <c r="C96" s="72" t="s">
        <v>155</v>
      </c>
      <c r="D96" s="2"/>
      <c r="E96" s="16">
        <v>30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37"/>
      <c r="B97" s="79" t="s">
        <v>100</v>
      </c>
      <c r="C97" s="79"/>
      <c r="D97" s="79"/>
      <c r="E97" s="9">
        <f>SUM(E92:E96)</f>
        <v>120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/>
      <c r="B98" s="80"/>
      <c r="C98" s="80"/>
      <c r="D98" s="80"/>
      <c r="E98" s="11"/>
      <c r="F98" s="1"/>
      <c r="G98" s="43" t="s">
        <v>99</v>
      </c>
      <c r="H98" s="1"/>
      <c r="I98" s="13"/>
      <c r="J98" s="1"/>
      <c r="K98" s="1"/>
      <c r="L98" s="1"/>
      <c r="M98" s="1"/>
      <c r="N98" s="1"/>
    </row>
    <row r="99" spans="1:14" ht="12.75">
      <c r="A99" s="1" t="s">
        <v>129</v>
      </c>
      <c r="B99" s="80"/>
      <c r="C99" s="80"/>
      <c r="D99" s="80"/>
      <c r="E99" s="32"/>
      <c r="F99" s="1"/>
      <c r="G99" s="73">
        <v>39099</v>
      </c>
      <c r="H99" s="1" t="s">
        <v>173</v>
      </c>
      <c r="I99" s="13"/>
      <c r="J99" s="1"/>
      <c r="K99" s="1">
        <v>21.3</v>
      </c>
      <c r="L99" s="1"/>
      <c r="M99" s="1"/>
      <c r="N99" s="1"/>
    </row>
    <row r="100" spans="2:14" ht="12.75">
      <c r="B100" s="74">
        <v>39444</v>
      </c>
      <c r="C100" t="s">
        <v>155</v>
      </c>
      <c r="E100" s="13">
        <v>10</v>
      </c>
      <c r="F100" s="1"/>
      <c r="G100" s="78">
        <v>39113</v>
      </c>
      <c r="H100" t="s">
        <v>173</v>
      </c>
      <c r="K100">
        <v>5.25</v>
      </c>
      <c r="L100" s="1"/>
      <c r="M100" s="1"/>
      <c r="N100" s="1"/>
    </row>
    <row r="101" spans="1:14" ht="12.75">
      <c r="A101" s="2"/>
      <c r="B101" s="74">
        <v>39087</v>
      </c>
      <c r="C101" t="s">
        <v>155</v>
      </c>
      <c r="E101" s="13">
        <v>8.92</v>
      </c>
      <c r="F101" s="1"/>
      <c r="G101" s="78">
        <v>39094</v>
      </c>
      <c r="H101" t="s">
        <v>177</v>
      </c>
      <c r="K101">
        <v>9.75</v>
      </c>
      <c r="L101" s="1"/>
      <c r="M101" s="1"/>
      <c r="N101" s="1"/>
    </row>
    <row r="102" spans="1:14" ht="12.75">
      <c r="A102" s="1"/>
      <c r="B102" s="73">
        <v>39090</v>
      </c>
      <c r="C102" s="1" t="s">
        <v>155</v>
      </c>
      <c r="D102" s="1"/>
      <c r="E102" s="13">
        <v>12</v>
      </c>
      <c r="F102" s="1"/>
      <c r="G102" s="1"/>
      <c r="H102" s="1"/>
      <c r="I102" s="79" t="s">
        <v>100</v>
      </c>
      <c r="J102" s="30"/>
      <c r="K102" s="58">
        <f>SUM(K99:K101)</f>
        <v>36.3</v>
      </c>
      <c r="L102" s="1"/>
      <c r="M102" s="1"/>
      <c r="N102" s="1"/>
    </row>
    <row r="103" spans="1:14" ht="12.75">
      <c r="A103" s="2"/>
      <c r="B103" s="73">
        <v>39094</v>
      </c>
      <c r="C103" s="1" t="s">
        <v>155</v>
      </c>
      <c r="D103" s="1"/>
      <c r="E103" s="13">
        <v>12</v>
      </c>
      <c r="F103" s="1"/>
      <c r="G103" s="1" t="s">
        <v>101</v>
      </c>
      <c r="H103" s="1"/>
      <c r="I103" s="1"/>
      <c r="J103" s="1"/>
      <c r="K103" s="13"/>
      <c r="L103" s="13"/>
      <c r="M103" s="1"/>
      <c r="N103" s="1"/>
    </row>
    <row r="104" spans="1:14" ht="12.75">
      <c r="A104" s="1"/>
      <c r="B104" s="74">
        <v>39102</v>
      </c>
      <c r="C104" s="1" t="s">
        <v>155</v>
      </c>
      <c r="E104" s="13">
        <v>12.5</v>
      </c>
      <c r="F104" s="1"/>
      <c r="G104" s="1"/>
      <c r="I104" s="1"/>
      <c r="J104" s="1"/>
      <c r="K104" s="13"/>
      <c r="L104" s="13"/>
      <c r="M104" s="1"/>
      <c r="N104" s="1"/>
    </row>
    <row r="105" spans="1:14" ht="12.75">
      <c r="A105" s="1"/>
      <c r="B105" s="74">
        <v>39106</v>
      </c>
      <c r="C105" s="1" t="s">
        <v>155</v>
      </c>
      <c r="E105" s="13">
        <v>11.5</v>
      </c>
      <c r="F105" s="1"/>
      <c r="G105" s="1"/>
      <c r="I105" s="1"/>
      <c r="J105" s="1"/>
      <c r="K105" s="13"/>
      <c r="L105" s="1"/>
      <c r="M105" s="1"/>
      <c r="N105" s="1"/>
    </row>
    <row r="106" spans="2:14" ht="12.75">
      <c r="B106" s="79" t="s">
        <v>100</v>
      </c>
      <c r="C106" s="79"/>
      <c r="D106" s="79"/>
      <c r="E106" s="58">
        <f>SUM(E100:E105)</f>
        <v>66.92</v>
      </c>
      <c r="F106" s="1"/>
      <c r="G106" s="1"/>
      <c r="H106" s="1"/>
      <c r="I106" s="79" t="s">
        <v>100</v>
      </c>
      <c r="J106" s="30"/>
      <c r="K106" s="58">
        <f>SUM(K104+K105)</f>
        <v>0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 t="s">
        <v>102</v>
      </c>
      <c r="H107" s="77"/>
      <c r="I107" s="1"/>
      <c r="J107" s="1"/>
      <c r="K107" s="16"/>
      <c r="L107" s="1"/>
      <c r="M107" s="1"/>
      <c r="N107" s="1"/>
    </row>
    <row r="108" spans="1:14" ht="12.75">
      <c r="A108" s="1"/>
      <c r="B108" s="34" t="s">
        <v>104</v>
      </c>
      <c r="C108" s="34"/>
      <c r="D108" s="34"/>
      <c r="E108" s="35">
        <f>E97+E106</f>
        <v>186.92000000000002</v>
      </c>
      <c r="F108" s="1"/>
      <c r="G108" s="1"/>
      <c r="H108" s="1"/>
      <c r="I108" s="79" t="s">
        <v>100</v>
      </c>
      <c r="J108" s="30"/>
      <c r="K108" s="58">
        <f>SUM(K107:K107)</f>
        <v>0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1"/>
      <c r="I109" s="1"/>
      <c r="J109" s="1"/>
      <c r="K109" s="32"/>
      <c r="L109" s="1"/>
      <c r="M109" s="1"/>
      <c r="N109" s="1"/>
    </row>
    <row r="110" spans="1:14" ht="12.75">
      <c r="A110" s="43" t="s">
        <v>106</v>
      </c>
      <c r="B110" s="1"/>
      <c r="C110" s="1"/>
      <c r="D110" s="1"/>
      <c r="E110" s="1"/>
      <c r="F110" s="1"/>
      <c r="G110" s="1"/>
      <c r="H110" s="82" t="s">
        <v>103</v>
      </c>
      <c r="I110" s="30"/>
      <c r="J110" s="30"/>
      <c r="K110" s="35">
        <f>K102+K106+K108</f>
        <v>36.3</v>
      </c>
      <c r="L110" s="1"/>
      <c r="M110" s="1"/>
      <c r="N110" s="1"/>
    </row>
    <row r="111" spans="1:14" ht="12.75">
      <c r="A111" s="1"/>
      <c r="B111" s="73">
        <v>39113</v>
      </c>
      <c r="C111" s="1" t="s">
        <v>180</v>
      </c>
      <c r="D111" s="1"/>
      <c r="E111" s="13">
        <v>70</v>
      </c>
      <c r="F111" s="1"/>
      <c r="G111" s="1"/>
      <c r="H111" s="83"/>
      <c r="I111" s="37"/>
      <c r="J111" s="37"/>
      <c r="K111" s="39"/>
      <c r="L111" s="1"/>
      <c r="M111" s="1"/>
      <c r="N111" s="1"/>
    </row>
    <row r="112" spans="1:14" ht="12.75">
      <c r="A112" s="1"/>
      <c r="B112" s="73">
        <v>39113</v>
      </c>
      <c r="C112" s="1" t="s">
        <v>180</v>
      </c>
      <c r="D112" s="1"/>
      <c r="E112" s="13">
        <v>70</v>
      </c>
      <c r="F112" s="1"/>
      <c r="G112" s="43" t="s">
        <v>113</v>
      </c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73">
        <v>39064</v>
      </c>
      <c r="C113" t="s">
        <v>158</v>
      </c>
      <c r="D113" s="1"/>
      <c r="E113" s="13">
        <v>1.05</v>
      </c>
      <c r="F113" s="1"/>
      <c r="G113" s="2"/>
      <c r="H113" s="2"/>
      <c r="I113" s="1"/>
      <c r="J113" s="1"/>
      <c r="K113" s="16"/>
      <c r="L113" s="1"/>
      <c r="M113" s="1"/>
      <c r="N113" s="1"/>
    </row>
    <row r="114" spans="1:14" ht="12.75">
      <c r="A114" s="1"/>
      <c r="B114" s="77">
        <v>39077</v>
      </c>
      <c r="C114" s="1" t="s">
        <v>159</v>
      </c>
      <c r="D114" s="1"/>
      <c r="E114" s="13">
        <v>2.5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4">
        <v>39084</v>
      </c>
      <c r="C115" t="s">
        <v>160</v>
      </c>
      <c r="E115" s="75">
        <v>1.1</v>
      </c>
      <c r="F115" s="1"/>
      <c r="G115" s="1"/>
      <c r="H115" s="82" t="s">
        <v>105</v>
      </c>
      <c r="I115" s="30"/>
      <c r="J115" s="30"/>
      <c r="K115" s="35">
        <f>SUM(K113:K114)</f>
        <v>0</v>
      </c>
      <c r="L115" s="1"/>
      <c r="M115" s="1"/>
      <c r="N115" s="1"/>
    </row>
    <row r="116" spans="1:14" ht="12.75">
      <c r="A116" s="1"/>
      <c r="B116" s="77">
        <v>39084</v>
      </c>
      <c r="C116" s="1" t="s">
        <v>161</v>
      </c>
      <c r="D116" s="1"/>
      <c r="E116" s="13">
        <v>1.1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77">
        <v>39085</v>
      </c>
      <c r="C117" s="1" t="s">
        <v>160</v>
      </c>
      <c r="D117" s="1"/>
      <c r="E117" s="13">
        <v>1.1</v>
      </c>
      <c r="F117" s="1"/>
      <c r="G117" s="43" t="s">
        <v>114</v>
      </c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77">
        <v>39086</v>
      </c>
      <c r="C118" s="1" t="s">
        <v>162</v>
      </c>
      <c r="D118" s="1"/>
      <c r="E118" s="13">
        <v>2.5</v>
      </c>
      <c r="F118" s="1"/>
      <c r="G118" s="77">
        <v>39106</v>
      </c>
      <c r="H118" s="1" t="s">
        <v>172</v>
      </c>
      <c r="I118" s="1"/>
      <c r="J118" s="1"/>
      <c r="K118" s="13">
        <v>5.8</v>
      </c>
      <c r="L118" s="1"/>
      <c r="M118" s="1"/>
      <c r="N118" s="1"/>
    </row>
    <row r="119" spans="2:14" ht="12.75">
      <c r="B119" s="77">
        <v>39091</v>
      </c>
      <c r="C119" s="1" t="s">
        <v>161</v>
      </c>
      <c r="D119" s="1"/>
      <c r="E119" s="13">
        <v>1.1</v>
      </c>
      <c r="F119" s="1"/>
      <c r="G119" s="74"/>
      <c r="H119" s="1"/>
      <c r="L119" s="1"/>
      <c r="M119" s="1"/>
      <c r="N119" s="1"/>
    </row>
    <row r="120" spans="1:14" ht="12.75">
      <c r="A120" s="1"/>
      <c r="B120" s="77">
        <v>39092</v>
      </c>
      <c r="C120" s="1" t="s">
        <v>160</v>
      </c>
      <c r="D120" s="1"/>
      <c r="E120" s="13">
        <v>1.1</v>
      </c>
      <c r="F120" s="1"/>
      <c r="G120" s="2"/>
      <c r="H120" s="82" t="s">
        <v>107</v>
      </c>
      <c r="I120" s="30"/>
      <c r="J120" s="30"/>
      <c r="K120" s="35">
        <f>SUM(K118:K119)</f>
        <v>5.8</v>
      </c>
      <c r="L120" s="1"/>
      <c r="M120" s="1"/>
      <c r="N120" s="1"/>
    </row>
    <row r="121" spans="1:14" ht="12.75">
      <c r="A121" s="1"/>
      <c r="B121" s="77">
        <v>39092</v>
      </c>
      <c r="C121" s="1" t="s">
        <v>158</v>
      </c>
      <c r="D121" s="1"/>
      <c r="E121" s="13">
        <v>1.05</v>
      </c>
      <c r="F121" s="1"/>
      <c r="G121" s="2"/>
      <c r="H121" s="83"/>
      <c r="I121" s="37"/>
      <c r="J121" s="37"/>
      <c r="K121" s="39"/>
      <c r="L121" s="1"/>
      <c r="M121" s="1"/>
      <c r="N121" s="1"/>
    </row>
    <row r="122" spans="1:14" ht="12.75">
      <c r="A122" s="1"/>
      <c r="B122" s="77">
        <v>39093</v>
      </c>
      <c r="C122" s="1" t="s">
        <v>163</v>
      </c>
      <c r="D122" s="1"/>
      <c r="E122" s="13">
        <v>2.4</v>
      </c>
      <c r="F122" s="1"/>
      <c r="G122" s="43" t="s">
        <v>115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39095</v>
      </c>
      <c r="C123" s="1" t="s">
        <v>161</v>
      </c>
      <c r="D123" s="1"/>
      <c r="E123" s="13">
        <v>1.1</v>
      </c>
      <c r="F123" s="1"/>
      <c r="G123" s="74">
        <v>39078</v>
      </c>
      <c r="H123" t="s">
        <v>156</v>
      </c>
      <c r="K123" s="75">
        <v>5.34</v>
      </c>
      <c r="L123" s="1"/>
      <c r="M123" s="1"/>
      <c r="N123" s="1"/>
    </row>
    <row r="124" spans="1:14" ht="12.75">
      <c r="A124" s="1"/>
      <c r="B124" s="77">
        <v>39097</v>
      </c>
      <c r="C124" s="1" t="s">
        <v>160</v>
      </c>
      <c r="D124" s="1"/>
      <c r="E124" s="13">
        <v>1.1</v>
      </c>
      <c r="F124" s="1"/>
      <c r="G124" s="74">
        <v>39085</v>
      </c>
      <c r="H124" t="s">
        <v>175</v>
      </c>
      <c r="K124" s="13">
        <v>255</v>
      </c>
      <c r="L124" s="1"/>
      <c r="M124" s="1"/>
      <c r="N124" s="1"/>
    </row>
    <row r="125" spans="1:14" ht="12.75">
      <c r="A125" s="1"/>
      <c r="B125" s="77">
        <v>39098</v>
      </c>
      <c r="C125" s="1" t="s">
        <v>164</v>
      </c>
      <c r="D125" s="1"/>
      <c r="E125" s="13">
        <v>3.05</v>
      </c>
      <c r="F125" s="1"/>
      <c r="G125" s="84">
        <v>39086</v>
      </c>
      <c r="H125" s="1" t="s">
        <v>157</v>
      </c>
      <c r="I125" s="1"/>
      <c r="J125" s="1"/>
      <c r="K125" s="13">
        <v>15</v>
      </c>
      <c r="L125" s="1"/>
      <c r="M125" s="1"/>
      <c r="N125" s="1"/>
    </row>
    <row r="126" spans="1:14" ht="12.75">
      <c r="A126" s="1"/>
      <c r="B126" s="77">
        <v>39099</v>
      </c>
      <c r="C126" s="1" t="s">
        <v>160</v>
      </c>
      <c r="D126" s="1"/>
      <c r="E126" s="13">
        <v>1.1</v>
      </c>
      <c r="F126" s="1"/>
      <c r="G126" s="74">
        <v>39089</v>
      </c>
      <c r="H126" t="s">
        <v>144</v>
      </c>
      <c r="K126" s="75">
        <v>5400</v>
      </c>
      <c r="L126" s="1"/>
      <c r="M126" s="1"/>
      <c r="N126" s="1"/>
    </row>
    <row r="127" spans="1:14" ht="12.75">
      <c r="A127" s="1"/>
      <c r="B127" s="77">
        <v>39099</v>
      </c>
      <c r="C127" s="1" t="s">
        <v>158</v>
      </c>
      <c r="D127" s="1"/>
      <c r="E127" s="13">
        <v>1.05</v>
      </c>
      <c r="F127" s="1"/>
      <c r="G127" s="74">
        <v>39092</v>
      </c>
      <c r="H127" t="s">
        <v>176</v>
      </c>
      <c r="K127" s="75">
        <v>0.9</v>
      </c>
      <c r="L127" s="1"/>
      <c r="M127" s="1"/>
      <c r="N127" s="1"/>
    </row>
    <row r="128" spans="1:14" ht="12.75">
      <c r="A128" s="1"/>
      <c r="B128" s="77">
        <v>39104</v>
      </c>
      <c r="C128" s="1" t="s">
        <v>164</v>
      </c>
      <c r="D128" s="1"/>
      <c r="E128" s="13">
        <v>3.05</v>
      </c>
      <c r="F128" s="1"/>
      <c r="G128" s="74">
        <v>39094</v>
      </c>
      <c r="H128" t="s">
        <v>178</v>
      </c>
      <c r="K128" s="75">
        <v>3</v>
      </c>
      <c r="L128" s="1"/>
      <c r="M128" s="1"/>
      <c r="N128" s="1"/>
    </row>
    <row r="129" spans="1:14" ht="12.75">
      <c r="A129" s="1"/>
      <c r="B129" s="77">
        <v>39106</v>
      </c>
      <c r="C129" s="1" t="s">
        <v>162</v>
      </c>
      <c r="D129" s="1"/>
      <c r="E129" s="13">
        <v>2.5</v>
      </c>
      <c r="F129" s="1"/>
      <c r="G129" s="74">
        <v>39094</v>
      </c>
      <c r="H129" t="s">
        <v>179</v>
      </c>
      <c r="K129" s="75">
        <v>9</v>
      </c>
      <c r="L129" s="1"/>
      <c r="M129" s="1"/>
      <c r="N129" s="1"/>
    </row>
    <row r="130" spans="1:14" ht="12.75">
      <c r="A130" s="1"/>
      <c r="B130" s="77">
        <v>39106</v>
      </c>
      <c r="C130" s="1" t="s">
        <v>162</v>
      </c>
      <c r="D130" s="1"/>
      <c r="E130" s="13">
        <v>2.5</v>
      </c>
      <c r="F130" s="1"/>
      <c r="G130" s="74">
        <v>39099</v>
      </c>
      <c r="H130" s="1" t="s">
        <v>165</v>
      </c>
      <c r="K130" s="75">
        <v>52</v>
      </c>
      <c r="L130" s="1"/>
      <c r="M130" s="1"/>
      <c r="N130" s="1"/>
    </row>
    <row r="131" spans="1:14" ht="12.75">
      <c r="A131" s="1"/>
      <c r="B131" s="74">
        <v>39108</v>
      </c>
      <c r="C131" s="1" t="s">
        <v>161</v>
      </c>
      <c r="E131" s="13">
        <v>1.1</v>
      </c>
      <c r="F131" s="1"/>
      <c r="G131" s="73">
        <v>39104</v>
      </c>
      <c r="H131" s="1" t="s">
        <v>174</v>
      </c>
      <c r="I131" s="1"/>
      <c r="J131" s="1"/>
      <c r="K131" s="13">
        <v>2.3</v>
      </c>
      <c r="L131" s="1"/>
      <c r="M131" s="1"/>
      <c r="N131" s="1"/>
    </row>
    <row r="132" spans="1:14" ht="12.75">
      <c r="A132" s="1"/>
      <c r="B132" s="74">
        <v>39108</v>
      </c>
      <c r="C132" s="1" t="s">
        <v>161</v>
      </c>
      <c r="E132" s="13">
        <v>1.1</v>
      </c>
      <c r="F132" s="1"/>
      <c r="G132" s="1"/>
      <c r="H132" s="82" t="s">
        <v>108</v>
      </c>
      <c r="I132" s="30"/>
      <c r="J132" s="30"/>
      <c r="K132" s="35">
        <f>SUM(K123:K131)</f>
        <v>5742.54</v>
      </c>
      <c r="L132" s="1"/>
      <c r="M132" s="1"/>
      <c r="N132" s="1"/>
    </row>
    <row r="133" spans="1:14" ht="12.75">
      <c r="A133" s="1"/>
      <c r="B133" s="74">
        <v>39108</v>
      </c>
      <c r="C133" s="1" t="s">
        <v>161</v>
      </c>
      <c r="D133" s="1"/>
      <c r="E133" s="13">
        <v>1.1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77">
        <v>39109</v>
      </c>
      <c r="C134" s="1" t="s">
        <v>166</v>
      </c>
      <c r="D134" s="1"/>
      <c r="E134" s="13">
        <v>1.85</v>
      </c>
      <c r="F134" s="1"/>
      <c r="G134" s="43" t="s">
        <v>132</v>
      </c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77">
        <v>39109</v>
      </c>
      <c r="C135" s="1" t="s">
        <v>167</v>
      </c>
      <c r="D135" s="1"/>
      <c r="E135" s="13">
        <v>2.4</v>
      </c>
      <c r="F135" s="1"/>
      <c r="G135" s="74">
        <v>39101</v>
      </c>
      <c r="H135" s="1" t="s">
        <v>137</v>
      </c>
      <c r="I135" s="1"/>
      <c r="J135" s="1"/>
      <c r="K135" s="1">
        <v>576.12</v>
      </c>
      <c r="L135" s="1"/>
      <c r="M135" s="1"/>
      <c r="N135" s="1"/>
    </row>
    <row r="136" spans="1:14" ht="12.75">
      <c r="A136" s="1"/>
      <c r="B136" s="77">
        <v>39111</v>
      </c>
      <c r="C136" s="1" t="s">
        <v>168</v>
      </c>
      <c r="D136" s="1"/>
      <c r="E136" s="13">
        <v>3.05</v>
      </c>
      <c r="F136" s="1"/>
      <c r="G136" s="1"/>
      <c r="H136" s="82" t="s">
        <v>131</v>
      </c>
      <c r="I136" s="82"/>
      <c r="J136" s="82"/>
      <c r="K136" s="35">
        <f>K135</f>
        <v>576.12</v>
      </c>
      <c r="L136" s="1"/>
      <c r="M136" s="1"/>
      <c r="N136" s="1"/>
    </row>
    <row r="137" spans="1:14" ht="12.75">
      <c r="A137" s="1"/>
      <c r="B137" s="77">
        <v>39111</v>
      </c>
      <c r="C137" s="1" t="s">
        <v>169</v>
      </c>
      <c r="D137" s="1"/>
      <c r="E137" s="13">
        <v>1.56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77">
        <v>39111</v>
      </c>
      <c r="C138" s="1" t="s">
        <v>170</v>
      </c>
      <c r="D138" s="1"/>
      <c r="E138" s="13">
        <v>4.3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77">
        <v>39110</v>
      </c>
      <c r="C139" s="1" t="s">
        <v>171</v>
      </c>
      <c r="D139" s="1"/>
      <c r="E139" s="13">
        <v>3.05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34" t="s">
        <v>109</v>
      </c>
      <c r="C140" s="34"/>
      <c r="D140" s="34"/>
      <c r="E140" s="35">
        <f>SUM(E111:E139)</f>
        <v>189.96000000000004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42"/>
      <c r="C141" s="42"/>
      <c r="D141" s="42"/>
      <c r="E141" s="3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42"/>
      <c r="C142" s="42"/>
      <c r="D142" s="42"/>
      <c r="E142" s="3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37"/>
      <c r="H153" s="37"/>
      <c r="I153" s="37"/>
      <c r="J153" s="37"/>
      <c r="K153" s="37"/>
      <c r="L153" s="37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85"/>
      <c r="H154" s="83"/>
      <c r="I154" s="37"/>
      <c r="J154" s="37"/>
      <c r="K154" s="37"/>
      <c r="L154" s="37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2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37"/>
      <c r="H156" s="37"/>
      <c r="I156" s="37"/>
      <c r="J156" s="37"/>
      <c r="K156" s="32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86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7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">
      <c r="A178" s="1"/>
      <c r="B178" s="2"/>
      <c r="C178" s="1"/>
      <c r="D178" s="1"/>
      <c r="E178" s="13"/>
      <c r="F178" s="1"/>
      <c r="G178" s="3" t="s">
        <v>127</v>
      </c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"/>
      <c r="C179" s="1"/>
      <c r="D179" s="1"/>
      <c r="E179" s="13"/>
      <c r="F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87" t="s">
        <v>110</v>
      </c>
      <c r="C180" s="71"/>
      <c r="D180" s="71"/>
      <c r="E180" s="88"/>
      <c r="F180" s="88"/>
      <c r="G180" s="71"/>
      <c r="H180" s="71"/>
      <c r="I180" s="71"/>
      <c r="J180" s="1"/>
      <c r="K180" s="1"/>
      <c r="L180" s="1"/>
      <c r="M180" s="1"/>
      <c r="N180" s="1"/>
    </row>
    <row r="181" spans="1:14" ht="15">
      <c r="A181" s="1"/>
      <c r="B181" s="89"/>
      <c r="C181" s="71"/>
      <c r="D181" s="71"/>
      <c r="E181" s="88"/>
      <c r="F181" s="88"/>
      <c r="G181" s="71"/>
      <c r="H181" s="71"/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1"/>
      <c r="F182" s="71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71" t="s">
        <v>136</v>
      </c>
      <c r="C183" s="71"/>
      <c r="D183" s="71"/>
      <c r="E183" s="71"/>
      <c r="F183" s="71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 t="s">
        <v>4</v>
      </c>
      <c r="C184" s="71"/>
      <c r="D184" s="71"/>
      <c r="E184" s="70"/>
      <c r="F184" s="1"/>
      <c r="G184" s="90">
        <f>F20</f>
        <v>5598</v>
      </c>
      <c r="H184" s="91"/>
      <c r="I184" s="71"/>
      <c r="J184" s="1"/>
      <c r="K184" s="1"/>
      <c r="L184" s="1"/>
      <c r="M184" s="1"/>
      <c r="N184" s="1"/>
    </row>
    <row r="185" spans="1:14" ht="15">
      <c r="A185" s="1"/>
      <c r="B185" s="71"/>
      <c r="C185" s="71"/>
      <c r="D185" s="71"/>
      <c r="E185" s="70"/>
      <c r="F185" s="1"/>
      <c r="G185" s="92"/>
      <c r="H185" s="90">
        <f>SUM(G184:G184)</f>
        <v>5598</v>
      </c>
      <c r="I185" s="71"/>
      <c r="J185" s="1"/>
      <c r="K185" s="1"/>
      <c r="L185" s="1"/>
      <c r="M185" s="1"/>
      <c r="N185" s="1"/>
    </row>
    <row r="186" spans="1:14" ht="15">
      <c r="A186" s="1"/>
      <c r="B186" s="71" t="s">
        <v>32</v>
      </c>
      <c r="C186" s="71"/>
      <c r="D186" s="71"/>
      <c r="E186" s="70"/>
      <c r="F186" s="1"/>
      <c r="G186" s="92"/>
      <c r="H186" s="91"/>
      <c r="I186" s="71"/>
      <c r="J186" s="1"/>
      <c r="K186" s="1"/>
      <c r="L186" s="1"/>
      <c r="M186" s="1"/>
      <c r="N186" s="1"/>
    </row>
    <row r="187" spans="1:14" ht="15">
      <c r="A187" s="1"/>
      <c r="B187" s="71" t="s">
        <v>181</v>
      </c>
      <c r="C187" s="71"/>
      <c r="D187" s="71"/>
      <c r="E187" s="70"/>
      <c r="F187" s="1"/>
      <c r="G187" s="91"/>
      <c r="H187" s="90">
        <f>F27</f>
        <v>370.13</v>
      </c>
      <c r="I187" s="71"/>
      <c r="J187" s="1"/>
      <c r="K187" s="1"/>
      <c r="L187" s="1"/>
      <c r="M187" s="1"/>
      <c r="N187" s="1"/>
    </row>
    <row r="188" spans="1:14" ht="15">
      <c r="A188" s="1"/>
      <c r="B188" s="71"/>
      <c r="C188" s="71"/>
      <c r="D188" s="71"/>
      <c r="E188" s="70"/>
      <c r="F188" s="1"/>
      <c r="G188" s="90"/>
      <c r="H188" s="91"/>
      <c r="I188" s="71"/>
      <c r="J188" s="1"/>
      <c r="K188" s="1"/>
      <c r="L188" s="1"/>
      <c r="M188" s="1"/>
      <c r="N188" s="1"/>
    </row>
    <row r="189" spans="1:14" ht="15.75">
      <c r="A189" s="1"/>
      <c r="B189" s="93"/>
      <c r="C189" s="94" t="s">
        <v>111</v>
      </c>
      <c r="D189" s="94"/>
      <c r="E189" s="93"/>
      <c r="F189" s="30"/>
      <c r="G189" s="95"/>
      <c r="H189" s="96">
        <f>H185+H187</f>
        <v>5968.13</v>
      </c>
      <c r="I189" s="71"/>
      <c r="J189" s="1"/>
      <c r="K189" s="1"/>
      <c r="L189" s="1"/>
      <c r="M189" s="1"/>
      <c r="N189" s="1"/>
    </row>
    <row r="190" spans="1:14" ht="15.75">
      <c r="A190" s="1"/>
      <c r="B190" s="71"/>
      <c r="C190" s="97"/>
      <c r="D190" s="97"/>
      <c r="E190" s="70"/>
      <c r="F190" s="70"/>
      <c r="G190" s="97"/>
      <c r="H190" s="71"/>
      <c r="I190" s="71"/>
      <c r="J190" s="1"/>
      <c r="K190" s="1"/>
      <c r="L190" s="1"/>
      <c r="M190" s="1"/>
      <c r="N190" s="1"/>
    </row>
    <row r="191" spans="1:14" ht="15.75">
      <c r="A191" s="1"/>
      <c r="B191" s="70" t="s">
        <v>151</v>
      </c>
      <c r="C191" s="71"/>
      <c r="D191" s="71"/>
      <c r="E191" s="70"/>
      <c r="F191" s="70"/>
      <c r="G191" s="97"/>
      <c r="H191" s="71"/>
      <c r="I191" s="98"/>
      <c r="J191" s="1"/>
      <c r="K191" s="1"/>
      <c r="L191" s="1"/>
      <c r="M191" s="1"/>
      <c r="N191" s="1"/>
    </row>
    <row r="192" spans="1:14" ht="15">
      <c r="A192" s="1"/>
      <c r="B192" s="71" t="s">
        <v>112</v>
      </c>
      <c r="C192" s="70"/>
      <c r="D192" s="70"/>
      <c r="E192" s="70"/>
      <c r="F192" s="90">
        <f>F40</f>
        <v>2970</v>
      </c>
      <c r="G192" s="91"/>
      <c r="H192" s="91"/>
      <c r="I192" s="99"/>
      <c r="J192" s="1"/>
      <c r="K192" s="1"/>
      <c r="L192" s="1"/>
      <c r="M192" s="1"/>
      <c r="N192" s="1"/>
    </row>
    <row r="193" spans="1:14" ht="15">
      <c r="A193" s="1"/>
      <c r="B193" s="71" t="s">
        <v>145</v>
      </c>
      <c r="C193" s="70"/>
      <c r="D193" s="70"/>
      <c r="E193" s="70"/>
      <c r="F193" s="90">
        <v>980</v>
      </c>
      <c r="G193" s="91"/>
      <c r="H193" s="91"/>
      <c r="I193" s="99"/>
      <c r="J193" s="1"/>
      <c r="K193" s="1"/>
      <c r="L193" s="1"/>
      <c r="M193" s="1"/>
      <c r="N193" s="1"/>
    </row>
    <row r="194" spans="1:14" ht="15">
      <c r="A194" s="1"/>
      <c r="B194" s="71" t="s">
        <v>135</v>
      </c>
      <c r="C194" s="70"/>
      <c r="D194" s="70"/>
      <c r="E194" s="70"/>
      <c r="F194" s="90">
        <v>5400</v>
      </c>
      <c r="G194" s="91"/>
      <c r="H194" s="91"/>
      <c r="I194" s="71"/>
      <c r="J194" s="1"/>
      <c r="K194" s="1"/>
      <c r="L194" s="1"/>
      <c r="M194" s="1"/>
      <c r="N194" s="1"/>
    </row>
    <row r="195" spans="1:14" ht="15">
      <c r="A195" s="1"/>
      <c r="B195" s="71" t="s">
        <v>147</v>
      </c>
      <c r="C195" s="70"/>
      <c r="D195" s="70"/>
      <c r="E195" s="70"/>
      <c r="F195" s="90">
        <v>73.16</v>
      </c>
      <c r="G195" s="91"/>
      <c r="H195" s="91"/>
      <c r="I195" s="71"/>
      <c r="J195" s="1"/>
      <c r="K195" s="1"/>
      <c r="L195" s="1"/>
      <c r="M195" s="1"/>
      <c r="N195" s="1"/>
    </row>
    <row r="196" spans="1:14" ht="15">
      <c r="A196" s="1"/>
      <c r="B196" s="71" t="s">
        <v>148</v>
      </c>
      <c r="C196" s="70"/>
      <c r="D196" s="70"/>
      <c r="E196" s="70"/>
      <c r="F196" s="90">
        <v>576.12</v>
      </c>
      <c r="G196" s="91"/>
      <c r="H196" s="91"/>
      <c r="I196" s="71"/>
      <c r="J196" s="1"/>
      <c r="K196" s="1"/>
      <c r="L196" s="1"/>
      <c r="M196" s="1"/>
      <c r="N196" s="1"/>
    </row>
    <row r="197" spans="1:14" ht="15.75">
      <c r="A197" s="1"/>
      <c r="B197" s="93"/>
      <c r="C197" s="94" t="s">
        <v>116</v>
      </c>
      <c r="D197" s="94"/>
      <c r="E197" s="93"/>
      <c r="F197" s="95"/>
      <c r="G197" s="95"/>
      <c r="H197" s="96">
        <f>SUM(F192:F196)</f>
        <v>9999.28</v>
      </c>
      <c r="I197" s="71"/>
      <c r="J197" s="1"/>
      <c r="K197" s="1"/>
      <c r="L197" s="1"/>
      <c r="M197" s="1"/>
      <c r="N197" s="1"/>
    </row>
    <row r="198" spans="1:14" ht="15">
      <c r="A198" s="1"/>
      <c r="B198" s="70"/>
      <c r="C198" s="70"/>
      <c r="D198" s="70"/>
      <c r="E198" s="70"/>
      <c r="F198" s="90"/>
      <c r="G198" s="91"/>
      <c r="H198" s="90"/>
      <c r="I198" s="71"/>
      <c r="J198" s="1"/>
      <c r="K198" s="1"/>
      <c r="L198" s="1"/>
      <c r="M198" s="1"/>
      <c r="N198" s="1"/>
    </row>
    <row r="199" spans="1:14" ht="15.75">
      <c r="A199" s="1"/>
      <c r="B199" s="100"/>
      <c r="C199" s="100" t="s">
        <v>94</v>
      </c>
      <c r="D199" s="100"/>
      <c r="E199" s="94"/>
      <c r="F199" s="101"/>
      <c r="G199" s="95"/>
      <c r="H199" s="96">
        <f>H189-H197</f>
        <v>-4031.1500000000005</v>
      </c>
      <c r="I199" s="71"/>
      <c r="J199" s="1"/>
      <c r="K199" s="1"/>
      <c r="L199" s="1"/>
      <c r="M199" s="1"/>
      <c r="N199" s="1"/>
    </row>
    <row r="200" spans="1:14" ht="15.75">
      <c r="A200" s="1"/>
      <c r="B200" s="71"/>
      <c r="C200" s="71"/>
      <c r="D200" s="71"/>
      <c r="E200" s="97"/>
      <c r="F200" s="71"/>
      <c r="G200" s="71"/>
      <c r="H200" s="71"/>
      <c r="I200" s="71"/>
      <c r="J200" s="1"/>
      <c r="K200" s="1"/>
      <c r="L200" s="1"/>
      <c r="M200" s="1"/>
      <c r="N200" s="1"/>
    </row>
    <row r="201" spans="1:14" ht="16.5" thickBot="1">
      <c r="A201" s="1"/>
      <c r="B201" s="102"/>
      <c r="C201" s="103"/>
      <c r="D201" s="103"/>
      <c r="E201" s="102"/>
      <c r="F201" s="102"/>
      <c r="G201" s="103"/>
      <c r="H201" s="102"/>
      <c r="I201" s="102"/>
      <c r="J201" s="1"/>
      <c r="K201" s="1"/>
      <c r="L201" s="1"/>
      <c r="M201" s="1"/>
      <c r="N201" s="1"/>
    </row>
    <row r="202" spans="1:14" ht="15.75">
      <c r="A202" s="1"/>
      <c r="B202" s="104"/>
      <c r="C202" s="105"/>
      <c r="D202" s="105"/>
      <c r="E202" s="104"/>
      <c r="F202" s="104"/>
      <c r="G202" s="105"/>
      <c r="H202" s="104"/>
      <c r="I202" s="104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">
      <c r="A204" s="1"/>
      <c r="B204" s="71"/>
      <c r="C204" s="71"/>
      <c r="D204" s="71"/>
      <c r="E204" s="71"/>
      <c r="F204" s="71"/>
      <c r="G204" s="71"/>
      <c r="H204" s="71"/>
      <c r="I204" s="71"/>
      <c r="J204" s="1"/>
      <c r="K204" s="1"/>
      <c r="L204" s="1"/>
      <c r="M204" s="1"/>
      <c r="N204" s="1"/>
    </row>
    <row r="205" spans="1:14" ht="15">
      <c r="A205" s="1"/>
      <c r="B205" s="106" t="s">
        <v>117</v>
      </c>
      <c r="C205" s="71"/>
      <c r="D205" s="71"/>
      <c r="E205" s="107"/>
      <c r="F205" s="107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71"/>
      <c r="C206" s="71"/>
      <c r="D206" s="71"/>
      <c r="E206" s="71"/>
      <c r="F206" s="71"/>
      <c r="G206" s="71"/>
      <c r="H206" s="71"/>
      <c r="I206" s="71"/>
      <c r="J206" s="1"/>
      <c r="K206" s="1"/>
      <c r="L206" s="1"/>
      <c r="M206" s="1"/>
      <c r="N206" s="1"/>
    </row>
    <row r="207" spans="1:14" ht="15.75">
      <c r="A207" s="1"/>
      <c r="B207" s="93" t="s">
        <v>3</v>
      </c>
      <c r="C207" s="93"/>
      <c r="D207" s="93"/>
      <c r="E207" s="93"/>
      <c r="F207" s="95"/>
      <c r="G207" s="96">
        <f>N5</f>
        <v>5461.5</v>
      </c>
      <c r="H207" s="104"/>
      <c r="I207" s="71"/>
      <c r="J207" s="1"/>
      <c r="K207" s="1"/>
      <c r="L207" s="1"/>
      <c r="M207" s="1"/>
      <c r="N207" s="1"/>
    </row>
    <row r="208" spans="1:14" ht="15">
      <c r="A208" s="1"/>
      <c r="B208" s="104"/>
      <c r="C208" s="70"/>
      <c r="D208" s="70"/>
      <c r="E208" s="71"/>
      <c r="F208" s="108"/>
      <c r="G208" s="109"/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10"/>
      <c r="C209" s="71" t="s">
        <v>118</v>
      </c>
      <c r="D209" s="71"/>
      <c r="E209" s="71"/>
      <c r="F209" s="91"/>
      <c r="G209" s="109">
        <f>H199</f>
        <v>-4031.1500000000005</v>
      </c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119</v>
      </c>
      <c r="D210" s="71"/>
      <c r="E210" s="71"/>
      <c r="F210" s="91"/>
      <c r="G210" s="109">
        <f>N28</f>
        <v>4829.87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04"/>
      <c r="C211" s="71"/>
      <c r="D211" s="71"/>
      <c r="E211" s="71"/>
      <c r="F211" s="111"/>
      <c r="G211" s="108"/>
      <c r="H211" s="104"/>
      <c r="I211" s="71"/>
      <c r="J211" s="1"/>
      <c r="K211" s="1"/>
      <c r="L211" s="1"/>
      <c r="M211" s="1"/>
      <c r="N211" s="1"/>
    </row>
    <row r="212" spans="1:14" ht="15.75">
      <c r="A212" s="1"/>
      <c r="B212" s="93" t="s">
        <v>33</v>
      </c>
      <c r="C212" s="93"/>
      <c r="D212" s="93"/>
      <c r="E212" s="93"/>
      <c r="F212" s="95"/>
      <c r="G212" s="96">
        <f>SUM(G207:G210)</f>
        <v>6260.219999999999</v>
      </c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104"/>
      <c r="C213" s="104"/>
      <c r="D213" s="104"/>
      <c r="E213" s="104"/>
      <c r="F213" s="108"/>
      <c r="G213" s="112"/>
      <c r="H213" s="71"/>
      <c r="I213" s="71"/>
      <c r="J213" s="1"/>
      <c r="K213" s="1"/>
      <c r="L213" s="1"/>
      <c r="M213" s="1"/>
      <c r="N213" s="1"/>
    </row>
    <row r="214" spans="1:14" ht="16.5" thickBot="1">
      <c r="A214" s="1"/>
      <c r="B214" s="102"/>
      <c r="C214" s="103"/>
      <c r="D214" s="103"/>
      <c r="E214" s="102"/>
      <c r="F214" s="102"/>
      <c r="G214" s="103"/>
      <c r="H214" s="102"/>
      <c r="I214" s="102"/>
      <c r="J214" s="1"/>
      <c r="K214" s="1"/>
      <c r="L214" s="1"/>
      <c r="M214" s="1"/>
      <c r="N214" s="1"/>
    </row>
    <row r="215" spans="1:14" ht="15.75">
      <c r="A215" s="1"/>
      <c r="B215" s="104"/>
      <c r="C215" s="105"/>
      <c r="D215" s="105"/>
      <c r="E215" s="104"/>
      <c r="F215" s="104"/>
      <c r="G215" s="105"/>
      <c r="H215" s="104"/>
      <c r="I215" s="104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71"/>
      <c r="I216" s="71"/>
      <c r="J216" s="1"/>
      <c r="K216" s="1"/>
      <c r="L216" s="1"/>
      <c r="M216" s="1"/>
      <c r="N216" s="1"/>
    </row>
    <row r="217" spans="1:14" ht="15">
      <c r="A217" s="1"/>
      <c r="B217" s="106" t="s">
        <v>120</v>
      </c>
      <c r="C217" s="71"/>
      <c r="D217" s="71"/>
      <c r="E217" s="107"/>
      <c r="F217" s="107"/>
      <c r="G217" s="7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71"/>
      <c r="C218" s="71"/>
      <c r="D218" s="71"/>
      <c r="E218" s="71"/>
      <c r="F218" s="71"/>
      <c r="G218" s="71"/>
      <c r="H218" s="71"/>
      <c r="I218" s="71"/>
      <c r="J218" s="1"/>
      <c r="K218" s="1"/>
      <c r="L218" s="1"/>
      <c r="M218" s="1"/>
      <c r="N218" s="1"/>
    </row>
    <row r="219" spans="1:14" ht="15.75">
      <c r="A219" s="1"/>
      <c r="B219" s="93" t="s">
        <v>121</v>
      </c>
      <c r="C219" s="93"/>
      <c r="D219" s="93"/>
      <c r="E219" s="93"/>
      <c r="F219" s="95"/>
      <c r="G219" s="96">
        <f>K45</f>
        <v>16370</v>
      </c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04"/>
      <c r="C220" s="70"/>
      <c r="D220" s="70"/>
      <c r="E220" s="71"/>
      <c r="F220" s="108"/>
      <c r="G220" s="109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10"/>
      <c r="C221" s="71" t="s">
        <v>122</v>
      </c>
      <c r="D221" s="71"/>
      <c r="E221" s="71"/>
      <c r="F221" s="91"/>
      <c r="G221" s="109">
        <f>(L45)</f>
        <v>1020.13</v>
      </c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123</v>
      </c>
      <c r="D222" s="71"/>
      <c r="E222" s="71"/>
      <c r="F222" s="91"/>
      <c r="G222" s="109">
        <f>-(M45)</f>
        <v>-5850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04"/>
      <c r="C223" s="71"/>
      <c r="D223" s="71"/>
      <c r="E223" s="71"/>
      <c r="F223" s="111"/>
      <c r="G223" s="108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93" t="s">
        <v>124</v>
      </c>
      <c r="C224" s="93"/>
      <c r="D224" s="93"/>
      <c r="E224" s="93"/>
      <c r="F224" s="95"/>
      <c r="G224" s="96">
        <f>SUM(G219:G222)</f>
        <v>11540.130000000001</v>
      </c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43" t="s">
        <v>138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 t="s">
        <v>125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139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43" t="s">
        <v>126</v>
      </c>
      <c r="C230" s="71"/>
      <c r="D230" s="71"/>
      <c r="E230" s="71"/>
      <c r="F230" s="91"/>
      <c r="G230" s="113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 t="s">
        <v>140</v>
      </c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 t="s">
        <v>141</v>
      </c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43" t="s">
        <v>152</v>
      </c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153</v>
      </c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154</v>
      </c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2"/>
      <c r="D239" s="1"/>
      <c r="E239" s="1"/>
      <c r="F239" s="1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9"/>
      <c r="D242" s="19"/>
      <c r="E242" s="19"/>
      <c r="F242" s="13"/>
      <c r="G242" s="32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15"/>
      <c r="C243" s="19"/>
      <c r="D243" s="19"/>
      <c r="E243" s="19"/>
      <c r="F243" s="13"/>
      <c r="G243" s="114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37"/>
      <c r="D244" s="37"/>
      <c r="E244" s="37"/>
      <c r="F244" s="37"/>
      <c r="G244" s="116"/>
      <c r="H244" s="1"/>
      <c r="I244" s="1"/>
      <c r="J244" s="1"/>
      <c r="K244" s="1"/>
      <c r="L244" s="1"/>
      <c r="M244" s="1"/>
      <c r="N244" s="1"/>
    </row>
    <row r="245" spans="1:14" ht="12.7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3:10" ht="12.75">
      <c r="C253" s="1"/>
      <c r="D253" s="1"/>
      <c r="E253" s="1"/>
      <c r="F253" s="1"/>
      <c r="G253" s="1"/>
      <c r="J253" s="1"/>
    </row>
    <row r="254" spans="3:7" ht="12.75">
      <c r="C254" s="1"/>
      <c r="D254" s="1"/>
      <c r="E254" s="1"/>
      <c r="F254" s="1"/>
      <c r="G254" s="1"/>
    </row>
  </sheetData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 y Nuria</cp:lastModifiedBy>
  <cp:lastPrinted>2007-01-30T15:53:10Z</cp:lastPrinted>
  <dcterms:created xsi:type="dcterms:W3CDTF">2007-01-08T21:18:07Z</dcterms:created>
  <dcterms:modified xsi:type="dcterms:W3CDTF">2007-03-23T19:39:37Z</dcterms:modified>
  <cp:category/>
  <cp:version/>
  <cp:contentType/>
  <cp:contentStatus/>
</cp:coreProperties>
</file>