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2" activeTab="1"/>
  </bookViews>
  <sheets>
    <sheet name="Gastos_ingresos Enero" sheetId="1" r:id="rId1"/>
    <sheet name="Gastos_ingresos Febrero" sheetId="2" r:id="rId2"/>
    <sheet name="Gastos_ingresos Marzo" sheetId="3" r:id="rId3"/>
    <sheet name="Presupuesto AC 2012" sheetId="4" r:id="rId4"/>
    <sheet name="Propuesta Lib 2010" sheetId="5" r:id="rId5"/>
  </sheets>
  <definedNames>
    <definedName name="Excel_BuiltIn__FilterDatabase_10">'Propuesta Lib 2010'!$D$2:$F$7</definedName>
    <definedName name="Excel_BuiltIn__FilterDatabase_10_1">'Propuesta Lib 2010'!$D$2:$F$7</definedName>
  </definedNames>
  <calcPr fullCalcOnLoad="1"/>
</workbook>
</file>

<file path=xl/sharedStrings.xml><?xml version="1.0" encoding="utf-8"?>
<sst xmlns="http://schemas.openxmlformats.org/spreadsheetml/2006/main" count="419" uniqueCount="154">
  <si>
    <t>INGRESOS</t>
  </si>
  <si>
    <t>Ingreso bolsas</t>
  </si>
  <si>
    <t>Ingreso A.C.</t>
  </si>
  <si>
    <t>Otros ingresos</t>
  </si>
  <si>
    <t>TOTAL Ingresos</t>
  </si>
  <si>
    <t>Gastos GG</t>
  </si>
  <si>
    <t>Asignaciones</t>
  </si>
  <si>
    <t>Seg. Social</t>
  </si>
  <si>
    <t>Calabaza</t>
  </si>
  <si>
    <t>TOTAL Gastos GG</t>
  </si>
  <si>
    <t>TOTAL Domiciliados</t>
  </si>
  <si>
    <t>Presupuesto asignado</t>
  </si>
  <si>
    <t>Gastos extraordinarios</t>
  </si>
  <si>
    <t>Ingresos a fondos</t>
  </si>
  <si>
    <t>Caja</t>
  </si>
  <si>
    <t>Gastos agrícolas</t>
  </si>
  <si>
    <t>Abono</t>
  </si>
  <si>
    <t>Fitosanitarios (antibichos)</t>
  </si>
  <si>
    <t>Plantas</t>
  </si>
  <si>
    <t>Semillas</t>
  </si>
  <si>
    <t>Labranza externa</t>
  </si>
  <si>
    <t>Alquiler Tierras</t>
  </si>
  <si>
    <t>Otros agrícolas</t>
  </si>
  <si>
    <t>Materiales</t>
  </si>
  <si>
    <t xml:space="preserve">Compra y mantenimiento de herramientas </t>
  </si>
  <si>
    <t>Reparaciones y gastos de furgonetas</t>
  </si>
  <si>
    <t>Gasolina</t>
  </si>
  <si>
    <t>Gestión</t>
  </si>
  <si>
    <t>Domésticos</t>
  </si>
  <si>
    <t>Teléfono</t>
  </si>
  <si>
    <t>Transporte</t>
  </si>
  <si>
    <t>Salud</t>
  </si>
  <si>
    <t>Sin clasificar</t>
  </si>
  <si>
    <t xml:space="preserve">Jornada </t>
  </si>
  <si>
    <t>Villa</t>
  </si>
  <si>
    <t>Raúl</t>
  </si>
  <si>
    <t>Christian</t>
  </si>
  <si>
    <t>Total calabaza</t>
  </si>
  <si>
    <t>Luz</t>
  </si>
  <si>
    <t>Agua</t>
  </si>
  <si>
    <t>GASTOS EXTRAORDINARIOS (de fondos o caja)</t>
  </si>
  <si>
    <t>Pagados con…</t>
  </si>
  <si>
    <t>TOTAL Gastos Extraordinarios</t>
  </si>
  <si>
    <t>INGRESOS GRUPOS</t>
  </si>
  <si>
    <t>Bolsas</t>
  </si>
  <si>
    <t>Valor Cuota</t>
  </si>
  <si>
    <t>Total mínimo por Grupo</t>
  </si>
  <si>
    <t>Cuota pagado (Ingreso real mes)</t>
  </si>
  <si>
    <t>Deuda</t>
  </si>
  <si>
    <t>A.C. Realizada mes</t>
  </si>
  <si>
    <t>DeVerde</t>
  </si>
  <si>
    <t>La Elipa</t>
  </si>
  <si>
    <t>Estrecho</t>
  </si>
  <si>
    <t>Guinda</t>
  </si>
  <si>
    <t>Lavapiés</t>
  </si>
  <si>
    <t>Prospe</t>
  </si>
  <si>
    <t>Sanse</t>
  </si>
  <si>
    <t>Tirso</t>
  </si>
  <si>
    <t>Tagonius</t>
  </si>
  <si>
    <t>Desbahrío</t>
  </si>
  <si>
    <t>TOTAL</t>
  </si>
  <si>
    <t>Saldo Inicial</t>
  </si>
  <si>
    <t>Entradas</t>
  </si>
  <si>
    <t>Salidas</t>
  </si>
  <si>
    <t>Estatus final</t>
  </si>
  <si>
    <t>Caja (cuenta de resultados)</t>
  </si>
  <si>
    <t>Cuenta de ahorro en Triodos</t>
  </si>
  <si>
    <t>FONDOS según fines</t>
  </si>
  <si>
    <t>Cooperativo</t>
  </si>
  <si>
    <t>Furgo Grande</t>
  </si>
  <si>
    <t>Furgo Pequeño</t>
  </si>
  <si>
    <t>Motoazada</t>
  </si>
  <si>
    <t>AutGesSal</t>
  </si>
  <si>
    <t>TOTAL Fondos con fines previstos</t>
  </si>
  <si>
    <t>Dónde está</t>
  </si>
  <si>
    <t>Saldo incial</t>
  </si>
  <si>
    <t>Efectivo en casa de Ale</t>
  </si>
  <si>
    <t>Efectivo en casa de Ángela</t>
  </si>
  <si>
    <t>Efectivo en casa de Liber</t>
  </si>
  <si>
    <t>Cuenta operativa Triodos</t>
  </si>
  <si>
    <t>Total dinero</t>
  </si>
  <si>
    <t>marzo</t>
  </si>
  <si>
    <t>Formulas (operaciones)</t>
  </si>
  <si>
    <t>Formulas (totales)</t>
  </si>
  <si>
    <t>Meter datos</t>
  </si>
  <si>
    <t>Vincular mes anterior</t>
  </si>
  <si>
    <t>Descuadre</t>
  </si>
  <si>
    <t>Rellenado por</t>
  </si>
  <si>
    <t>Aserco</t>
  </si>
  <si>
    <t>Tomatetuán</t>
  </si>
  <si>
    <t>BOLSAS GRUPOS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</si>
  <si>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</si>
  <si>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</si>
  <si>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</si>
  <si>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</si>
  <si>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</si>
  <si>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</si>
  <si>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</si>
  <si>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</si>
  <si>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</si>
  <si>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Pagado</t>
  </si>
  <si>
    <t>Pendiente</t>
  </si>
  <si>
    <t>Desbhario</t>
  </si>
  <si>
    <t>Total</t>
  </si>
  <si>
    <t>Estrecho2</t>
  </si>
  <si>
    <t>Mes</t>
  </si>
  <si>
    <t>Tipo</t>
  </si>
  <si>
    <t>Cantidad</t>
  </si>
  <si>
    <t>Enero</t>
  </si>
  <si>
    <t>Otros Agrícolas</t>
  </si>
  <si>
    <t>Filtro</t>
  </si>
  <si>
    <t>Suma - 4000</t>
  </si>
  <si>
    <t>Abril</t>
  </si>
  <si>
    <t>(vacío)</t>
  </si>
  <si>
    <t>Total Resultado</t>
  </si>
  <si>
    <t>Alquiler CM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</si>
  <si>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</si>
  <si>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</si>
  <si>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</si>
  <si>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</si>
  <si>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</si>
  <si>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</si>
  <si>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</si>
  <si>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</si>
  <si>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</si>
  <si>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</si>
  <si>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Valor cuota </t>
  </si>
  <si>
    <t xml:space="preserve">Valor AC </t>
  </si>
  <si>
    <t>Deuda confirmada 2011</t>
  </si>
  <si>
    <t>Total a pagar en  2012</t>
  </si>
  <si>
    <t>Olga (Medio de Olga + cuarto Olmo+cuarto Raquel)</t>
  </si>
  <si>
    <t>Gastos Domiciliados</t>
  </si>
  <si>
    <t>Impuestos</t>
  </si>
  <si>
    <t>Dinero real a dic 2011</t>
  </si>
  <si>
    <t>Fondos</t>
  </si>
  <si>
    <t>Presupuesto agrícola</t>
  </si>
  <si>
    <t>GASTOS</t>
  </si>
  <si>
    <t>TOTAL Gastos</t>
  </si>
  <si>
    <t>Domiciliados</t>
  </si>
  <si>
    <t>RESUMEN MES</t>
  </si>
  <si>
    <t>GASTOS + INGRESOS A FONDOS</t>
  </si>
  <si>
    <t>TODAS</t>
  </si>
  <si>
    <t>Saldo</t>
  </si>
  <si>
    <t>Cuanto deberíamos tener</t>
  </si>
  <si>
    <t>CUOTA</t>
  </si>
  <si>
    <t>Libe</t>
  </si>
  <si>
    <t>Multa tráfico (entregado a Raúl)</t>
  </si>
  <si>
    <t>Olga (medio de Olmo+ media de Raquel)</t>
  </si>
  <si>
    <t>Raquel</t>
  </si>
  <si>
    <t>caja (entregado en la asamblea)</t>
  </si>
  <si>
    <t>caja pero sale de la calabaza de resistencia</t>
  </si>
  <si>
    <t>Seguro coche</t>
  </si>
  <si>
    <t xml:space="preserve">caja </t>
  </si>
  <si>
    <t>Fisio Cristian ??????????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</si>
</sst>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 tint="0.04998999834060669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6" borderId="1" applyNumberFormat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0" fillId="4" borderId="4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46" applyAlignment="1">
      <alignment wrapText="1"/>
      <protection/>
    </xf>
    <xf numFmtId="0" fontId="0" fillId="0" borderId="0" xfId="46">
      <alignment/>
      <protection/>
    </xf>
    <xf numFmtId="0" fontId="11" fillId="19" borderId="10" xfId="46" applyFont="1" applyFill="1" applyBorder="1" applyAlignment="1">
      <alignment wrapText="1"/>
      <protection/>
    </xf>
    <xf numFmtId="0" fontId="0" fillId="0" borderId="10" xfId="46" applyFont="1" applyBorder="1" applyAlignment="1">
      <alignment wrapText="1"/>
      <protection/>
    </xf>
    <xf numFmtId="0" fontId="0" fillId="0" borderId="10" xfId="46" applyFont="1" applyFill="1" applyBorder="1" applyAlignment="1">
      <alignment horizontal="center" wrapText="1"/>
      <protection/>
    </xf>
    <xf numFmtId="0" fontId="0" fillId="0" borderId="11" xfId="46" applyFont="1" applyBorder="1" applyAlignment="1">
      <alignment wrapText="1"/>
      <protection/>
    </xf>
    <xf numFmtId="0" fontId="19" fillId="0" borderId="0" xfId="46" applyFont="1" applyAlignment="1">
      <alignment wrapText="1"/>
      <protection/>
    </xf>
    <xf numFmtId="0" fontId="11" fillId="0" borderId="12" xfId="46" applyFont="1" applyFill="1" applyBorder="1" applyAlignment="1">
      <alignment wrapText="1"/>
      <protection/>
    </xf>
    <xf numFmtId="0" fontId="11" fillId="20" borderId="13" xfId="46" applyFont="1" applyFill="1" applyBorder="1" applyAlignment="1">
      <alignment horizontal="center" wrapText="1"/>
      <protection/>
    </xf>
    <xf numFmtId="0" fontId="0" fillId="0" borderId="0" xfId="46" applyFont="1" applyBorder="1" applyAlignment="1">
      <alignment wrapText="1"/>
      <protection/>
    </xf>
    <xf numFmtId="0" fontId="11" fillId="0" borderId="0" xfId="46" applyFont="1" applyFill="1" applyBorder="1" applyAlignment="1">
      <alignment wrapText="1"/>
      <protection/>
    </xf>
    <xf numFmtId="0" fontId="11" fillId="21" borderId="10" xfId="46" applyFont="1" applyFill="1" applyBorder="1" applyAlignment="1">
      <alignment wrapText="1"/>
      <protection/>
    </xf>
    <xf numFmtId="2" fontId="0" fillId="21" borderId="10" xfId="46" applyNumberFormat="1" applyFill="1" applyBorder="1" applyAlignment="1">
      <alignment horizontal="center" wrapText="1"/>
      <protection/>
    </xf>
    <xf numFmtId="0" fontId="11" fillId="2" borderId="10" xfId="46" applyFont="1" applyFill="1" applyBorder="1" applyAlignment="1">
      <alignment wrapText="1"/>
      <protection/>
    </xf>
    <xf numFmtId="1" fontId="0" fillId="2" borderId="10" xfId="46" applyNumberFormat="1" applyFill="1" applyBorder="1" applyAlignment="1">
      <alignment horizontal="center" wrapText="1"/>
      <protection/>
    </xf>
    <xf numFmtId="0" fontId="0" fillId="0" borderId="0" xfId="46" applyFont="1" applyAlignment="1">
      <alignment wrapText="1"/>
      <protection/>
    </xf>
    <xf numFmtId="0" fontId="0" fillId="0" borderId="11" xfId="46" applyFont="1" applyFill="1" applyBorder="1" applyAlignment="1">
      <alignment wrapText="1"/>
      <protection/>
    </xf>
    <xf numFmtId="1" fontId="0" fillId="0" borderId="0" xfId="46" applyNumberFormat="1" applyAlignment="1">
      <alignment wrapText="1"/>
      <protection/>
    </xf>
    <xf numFmtId="0" fontId="11" fillId="0" borderId="14" xfId="46" applyFont="1" applyFill="1" applyBorder="1" applyAlignment="1">
      <alignment wrapText="1"/>
      <protection/>
    </xf>
    <xf numFmtId="1" fontId="0" fillId="0" borderId="14" xfId="46" applyNumberFormat="1" applyFill="1" applyBorder="1" applyAlignment="1">
      <alignment horizontal="center" wrapText="1"/>
      <protection/>
    </xf>
    <xf numFmtId="0" fontId="0" fillId="0" borderId="0" xfId="46" applyFill="1" applyAlignment="1">
      <alignment wrapText="1"/>
      <protection/>
    </xf>
    <xf numFmtId="0" fontId="0" fillId="2" borderId="10" xfId="46" applyFont="1" applyFill="1" applyBorder="1" applyAlignment="1">
      <alignment wrapText="1"/>
      <protection/>
    </xf>
    <xf numFmtId="0" fontId="0" fillId="0" borderId="10" xfId="46" applyFont="1" applyFill="1" applyBorder="1" applyAlignment="1">
      <alignment wrapText="1"/>
      <protection/>
    </xf>
    <xf numFmtId="0" fontId="0" fillId="0" borderId="10" xfId="46" applyFont="1" applyBorder="1" applyAlignment="1">
      <alignment horizontal="center" wrapText="1"/>
      <protection/>
    </xf>
    <xf numFmtId="0" fontId="11" fillId="0" borderId="11" xfId="46" applyFont="1" applyBorder="1" applyAlignment="1">
      <alignment wrapText="1"/>
      <protection/>
    </xf>
    <xf numFmtId="0" fontId="11" fillId="0" borderId="10" xfId="46" applyFont="1" applyBorder="1" applyAlignment="1">
      <alignment horizontal="center" wrapText="1"/>
      <protection/>
    </xf>
    <xf numFmtId="0" fontId="11" fillId="20" borderId="10" xfId="46" applyFont="1" applyFill="1" applyBorder="1" applyAlignment="1">
      <alignment horizontal="center" wrapText="1"/>
      <protection/>
    </xf>
    <xf numFmtId="0" fontId="11" fillId="20" borderId="11" xfId="46" applyFont="1" applyFill="1" applyBorder="1" applyAlignment="1">
      <alignment horizontal="center" wrapText="1"/>
      <protection/>
    </xf>
    <xf numFmtId="0" fontId="11" fillId="2" borderId="15" xfId="46" applyFont="1" applyFill="1" applyBorder="1" applyAlignment="1">
      <alignment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Font="1" applyBorder="1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0" fontId="0" fillId="2" borderId="10" xfId="46" applyFont="1" applyFill="1" applyBorder="1" applyAlignment="1">
      <alignment horizontal="center" wrapText="1"/>
      <protection/>
    </xf>
    <xf numFmtId="0" fontId="11" fillId="0" borderId="16" xfId="46" applyFont="1" applyFill="1" applyBorder="1" applyAlignment="1">
      <alignment horizontal="center" wrapText="1"/>
      <protection/>
    </xf>
    <xf numFmtId="0" fontId="22" fillId="22" borderId="0" xfId="46" applyFont="1" applyFill="1" applyAlignment="1">
      <alignment vertical="center" wrapText="1"/>
      <protection/>
    </xf>
    <xf numFmtId="0" fontId="22" fillId="22" borderId="0" xfId="46" applyFont="1" applyFill="1" applyAlignment="1">
      <alignment horizontal="center" vertical="center" wrapText="1"/>
      <protection/>
    </xf>
    <xf numFmtId="0" fontId="22" fillId="22" borderId="0" xfId="46" applyFont="1" applyFill="1" applyAlignment="1">
      <alignment horizontal="center" wrapText="1"/>
      <protection/>
    </xf>
    <xf numFmtId="2" fontId="22" fillId="22" borderId="0" xfId="46" applyNumberFormat="1" applyFont="1" applyFill="1" applyAlignment="1">
      <alignment horizontal="center" wrapText="1"/>
      <protection/>
    </xf>
    <xf numFmtId="2" fontId="0" fillId="2" borderId="10" xfId="46" applyNumberFormat="1" applyFill="1" applyBorder="1" applyAlignment="1">
      <alignment horizontal="center" wrapText="1"/>
      <protection/>
    </xf>
    <xf numFmtId="2" fontId="0" fillId="0" borderId="0" xfId="46" applyNumberFormat="1" applyBorder="1" applyAlignment="1">
      <alignment horizontal="center" wrapText="1"/>
      <protection/>
    </xf>
    <xf numFmtId="1" fontId="0" fillId="0" borderId="0" xfId="46" applyNumberFormat="1" applyAlignment="1">
      <alignment horizontal="center" wrapText="1"/>
      <protection/>
    </xf>
    <xf numFmtId="0" fontId="22" fillId="22" borderId="10" xfId="46" applyFont="1" applyFill="1" applyBorder="1" applyAlignment="1">
      <alignment vertical="center" wrapText="1"/>
      <protection/>
    </xf>
    <xf numFmtId="0" fontId="22" fillId="22" borderId="10" xfId="46" applyFont="1" applyFill="1" applyBorder="1" applyAlignment="1">
      <alignment horizontal="center" vertical="center" wrapText="1"/>
      <protection/>
    </xf>
    <xf numFmtId="0" fontId="22" fillId="22" borderId="10" xfId="46" applyFont="1" applyFill="1" applyBorder="1" applyAlignment="1">
      <alignment horizontal="center" wrapText="1"/>
      <protection/>
    </xf>
    <xf numFmtId="2" fontId="22" fillId="22" borderId="10" xfId="46" applyNumberFormat="1" applyFont="1" applyFill="1" applyBorder="1" applyAlignment="1">
      <alignment horizontal="center" wrapText="1"/>
      <protection/>
    </xf>
    <xf numFmtId="1" fontId="11" fillId="3" borderId="10" xfId="46" applyNumberFormat="1" applyFont="1" applyFill="1" applyBorder="1" applyAlignment="1">
      <alignment horizontal="center" wrapText="1"/>
      <protection/>
    </xf>
    <xf numFmtId="1" fontId="0" fillId="2" borderId="10" xfId="46" applyNumberFormat="1" applyFont="1" applyFill="1" applyBorder="1" applyAlignment="1">
      <alignment horizontal="center" wrapText="1"/>
      <protection/>
    </xf>
    <xf numFmtId="0" fontId="11" fillId="0" borderId="17" xfId="46" applyFont="1" applyFill="1" applyBorder="1" applyAlignment="1">
      <alignment horizontal="center" wrapText="1"/>
      <protection/>
    </xf>
    <xf numFmtId="0" fontId="11" fillId="19" borderId="10" xfId="46" applyFont="1" applyFill="1" applyBorder="1" applyAlignment="1">
      <alignment horizontal="center" wrapText="1"/>
      <protection/>
    </xf>
    <xf numFmtId="0" fontId="11" fillId="0" borderId="0" xfId="46" applyFont="1" applyFill="1" applyBorder="1" applyAlignment="1">
      <alignment horizontal="center" wrapText="1"/>
      <protection/>
    </xf>
    <xf numFmtId="1" fontId="0" fillId="2" borderId="11" xfId="46" applyNumberFormat="1" applyFont="1" applyFill="1" applyBorder="1" applyAlignment="1">
      <alignment horizontal="center" wrapText="1"/>
      <protection/>
    </xf>
    <xf numFmtId="1" fontId="11" fillId="20" borderId="13" xfId="46" applyNumberFormat="1" applyFont="1" applyFill="1" applyBorder="1" applyAlignment="1">
      <alignment horizontal="center" wrapText="1"/>
      <protection/>
    </xf>
    <xf numFmtId="1" fontId="0" fillId="2" borderId="15" xfId="46" applyNumberFormat="1" applyFont="1" applyFill="1" applyBorder="1" applyAlignment="1">
      <alignment horizontal="center" wrapText="1"/>
      <protection/>
    </xf>
    <xf numFmtId="0" fontId="21" fillId="0" borderId="10" xfId="46" applyFont="1" applyFill="1" applyBorder="1" applyAlignment="1">
      <alignment horizontal="center" wrapText="1"/>
      <protection/>
    </xf>
    <xf numFmtId="0" fontId="0" fillId="2" borderId="10" xfId="46" applyFill="1" applyBorder="1" applyAlignment="1">
      <alignment horizontal="center" wrapText="1"/>
      <protection/>
    </xf>
    <xf numFmtId="0" fontId="11" fillId="2" borderId="10" xfId="46" applyFont="1" applyFill="1" applyBorder="1" applyAlignment="1">
      <alignment horizontal="center" wrapText="1"/>
      <protection/>
    </xf>
    <xf numFmtId="0" fontId="11" fillId="23" borderId="12" xfId="46" applyFont="1" applyFill="1" applyBorder="1" applyAlignment="1">
      <alignment wrapText="1"/>
      <protection/>
    </xf>
    <xf numFmtId="0" fontId="24" fillId="16" borderId="16" xfId="46" applyFont="1" applyFill="1" applyBorder="1" applyAlignment="1">
      <alignment horizontal="left" wrapText="1"/>
      <protection/>
    </xf>
    <xf numFmtId="0" fontId="0" fillId="0" borderId="0" xfId="46" applyAlignment="1">
      <alignment horizontal="center"/>
      <protection/>
    </xf>
    <xf numFmtId="0" fontId="11" fillId="19" borderId="18" xfId="46" applyFont="1" applyFill="1" applyBorder="1">
      <alignment/>
      <protection/>
    </xf>
    <xf numFmtId="0" fontId="11" fillId="19" borderId="18" xfId="46" applyFont="1" applyFill="1" applyBorder="1" applyAlignment="1">
      <alignment horizontal="center"/>
      <protection/>
    </xf>
    <xf numFmtId="0" fontId="11" fillId="0" borderId="19" xfId="46" applyFont="1" applyBorder="1" applyAlignment="1">
      <alignment horizontal="center" wrapText="1"/>
      <protection/>
    </xf>
    <xf numFmtId="0" fontId="11" fillId="0" borderId="10" xfId="46" applyFont="1" applyFill="1" applyBorder="1" applyAlignment="1">
      <alignment horizontal="center" wrapText="1"/>
      <protection/>
    </xf>
    <xf numFmtId="0" fontId="11" fillId="24" borderId="10" xfId="46" applyFont="1" applyFill="1" applyBorder="1" applyAlignment="1">
      <alignment horizontal="center" wrapText="1"/>
      <protection/>
    </xf>
    <xf numFmtId="0" fontId="0" fillId="12" borderId="14" xfId="46" applyFont="1" applyFill="1" applyBorder="1">
      <alignment/>
      <protection/>
    </xf>
    <xf numFmtId="0" fontId="23" fillId="0" borderId="14" xfId="46" applyFont="1" applyFill="1" applyBorder="1" applyAlignment="1">
      <alignment horizontal="center"/>
      <protection/>
    </xf>
    <xf numFmtId="0" fontId="0" fillId="0" borderId="10" xfId="46" applyFont="1" applyFill="1" applyBorder="1" applyAlignment="1">
      <alignment horizontal="center"/>
      <protection/>
    </xf>
    <xf numFmtId="1" fontId="0" fillId="0" borderId="10" xfId="46" applyNumberFormat="1" applyFont="1" applyFill="1" applyBorder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1" fontId="0" fillId="0" borderId="10" xfId="46" applyNumberFormat="1" applyBorder="1" applyAlignment="1">
      <alignment horizontal="center"/>
      <protection/>
    </xf>
    <xf numFmtId="0" fontId="0" fillId="12" borderId="11" xfId="46" applyFont="1" applyFill="1" applyBorder="1">
      <alignment/>
      <protection/>
    </xf>
    <xf numFmtId="0" fontId="0" fillId="12" borderId="10" xfId="46" applyFont="1" applyFill="1" applyBorder="1">
      <alignment/>
      <protection/>
    </xf>
    <xf numFmtId="0" fontId="11" fillId="0" borderId="20" xfId="46" applyFont="1" applyFill="1" applyBorder="1">
      <alignment/>
      <protection/>
    </xf>
    <xf numFmtId="0" fontId="11" fillId="0" borderId="12" xfId="46" applyFont="1" applyFill="1" applyBorder="1" applyAlignment="1">
      <alignment horizontal="center"/>
      <protection/>
    </xf>
    <xf numFmtId="0" fontId="11" fillId="0" borderId="18" xfId="46" applyFont="1" applyFill="1" applyBorder="1" applyAlignment="1">
      <alignment horizontal="center"/>
      <protection/>
    </xf>
    <xf numFmtId="0" fontId="11" fillId="0" borderId="21" xfId="46" applyFont="1" applyFill="1" applyBorder="1">
      <alignment/>
      <protection/>
    </xf>
    <xf numFmtId="0" fontId="11" fillId="13" borderId="22" xfId="46" applyFont="1" applyFill="1" applyBorder="1">
      <alignment/>
      <protection/>
    </xf>
    <xf numFmtId="0" fontId="0" fillId="0" borderId="10" xfId="46" applyFont="1" applyFill="1" applyBorder="1">
      <alignment/>
      <protection/>
    </xf>
    <xf numFmtId="0" fontId="0" fillId="0" borderId="21" xfId="46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11" fillId="0" borderId="0" xfId="46" applyFont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ont="1">
      <alignment/>
      <protection/>
    </xf>
    <xf numFmtId="0" fontId="0" fillId="0" borderId="0" xfId="0" applyFont="1" applyAlignment="1">
      <alignment/>
    </xf>
    <xf numFmtId="0" fontId="11" fillId="0" borderId="0" xfId="46" applyFont="1" applyFill="1">
      <alignment/>
      <protection/>
    </xf>
    <xf numFmtId="0" fontId="0" fillId="0" borderId="23" xfId="54" applyNumberFormat="1" applyFont="1" applyFill="1" applyBorder="1" applyAlignment="1" applyProtection="1">
      <alignment/>
      <protection/>
    </xf>
    <xf numFmtId="0" fontId="0" fillId="0" borderId="24" xfId="55" applyNumberFormat="1" applyFont="1" applyFill="1" applyBorder="1" applyAlignment="1" applyProtection="1">
      <alignment/>
      <protection/>
    </xf>
    <xf numFmtId="0" fontId="0" fillId="0" borderId="25" xfId="54" applyNumberFormat="1" applyFont="1" applyFill="1" applyBorder="1" applyAlignment="1" applyProtection="1">
      <alignment/>
      <protection/>
    </xf>
    <xf numFmtId="0" fontId="0" fillId="0" borderId="26" xfId="54" applyNumberFormat="1" applyFont="1" applyFill="1" applyBorder="1" applyAlignment="1" applyProtection="1">
      <alignment/>
      <protection/>
    </xf>
    <xf numFmtId="0" fontId="0" fillId="0" borderId="10" xfId="46" applyFont="1" applyBorder="1">
      <alignment/>
      <protection/>
    </xf>
    <xf numFmtId="0" fontId="0" fillId="0" borderId="27" xfId="55" applyNumberFormat="1" applyFont="1" applyFill="1" applyBorder="1" applyAlignment="1" applyProtection="1">
      <alignment/>
      <protection/>
    </xf>
    <xf numFmtId="0" fontId="0" fillId="0" borderId="15" xfId="35" applyNumberFormat="1" applyFont="1" applyFill="1" applyBorder="1" applyProtection="1">
      <alignment horizontal="left"/>
      <protection/>
    </xf>
    <xf numFmtId="0" fontId="0" fillId="0" borderId="28" xfId="35" applyNumberFormat="1" applyFont="1" applyFill="1" applyBorder="1" applyProtection="1">
      <alignment horizontal="left"/>
      <protection/>
    </xf>
    <xf numFmtId="0" fontId="11" fillId="0" borderId="29" xfId="57" applyNumberFormat="1" applyFont="1" applyFill="1" applyBorder="1" applyProtection="1">
      <alignment horizontal="left"/>
      <protection/>
    </xf>
    <xf numFmtId="0" fontId="0" fillId="0" borderId="30" xfId="35" applyNumberFormat="1" applyFont="1" applyFill="1" applyBorder="1" applyProtection="1">
      <alignment horizontal="left"/>
      <protection/>
    </xf>
    <xf numFmtId="0" fontId="0" fillId="0" borderId="31" xfId="58" applyNumberFormat="1" applyFont="1" applyFill="1" applyBorder="1" applyAlignment="1" applyProtection="1">
      <alignment/>
      <protection/>
    </xf>
    <xf numFmtId="0" fontId="0" fillId="0" borderId="32" xfId="58" applyNumberFormat="1" applyFont="1" applyFill="1" applyBorder="1" applyAlignment="1" applyProtection="1">
      <alignment/>
      <protection/>
    </xf>
    <xf numFmtId="0" fontId="11" fillId="0" borderId="33" xfId="56" applyNumberFormat="1" applyFill="1" applyBorder="1" applyAlignment="1" applyProtection="1">
      <alignment/>
      <protection/>
    </xf>
    <xf numFmtId="0" fontId="0" fillId="0" borderId="34" xfId="35" applyNumberFormat="1" applyFont="1" applyFill="1" applyBorder="1" applyProtection="1">
      <alignment horizontal="left"/>
      <protection/>
    </xf>
    <xf numFmtId="0" fontId="0" fillId="0" borderId="35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11" fillId="0" borderId="36" xfId="56" applyNumberFormat="1" applyFill="1" applyBorder="1" applyAlignment="1" applyProtection="1">
      <alignment/>
      <protection/>
    </xf>
    <xf numFmtId="0" fontId="11" fillId="0" borderId="37" xfId="57" applyNumberFormat="1" applyFont="1" applyFill="1" applyBorder="1" applyProtection="1">
      <alignment horizontal="left"/>
      <protection/>
    </xf>
    <xf numFmtId="0" fontId="11" fillId="0" borderId="38" xfId="56" applyNumberFormat="1" applyFill="1" applyBorder="1" applyAlignment="1" applyProtection="1">
      <alignment/>
      <protection/>
    </xf>
    <xf numFmtId="0" fontId="11" fillId="0" borderId="39" xfId="56" applyNumberFormat="1" applyFill="1" applyBorder="1" applyAlignment="1" applyProtection="1">
      <alignment/>
      <protection/>
    </xf>
    <xf numFmtId="0" fontId="11" fillId="0" borderId="40" xfId="56" applyNumberFormat="1" applyFill="1" applyBorder="1" applyAlignment="1" applyProtection="1">
      <alignment/>
      <protection/>
    </xf>
    <xf numFmtId="0" fontId="11" fillId="0" borderId="0" xfId="46" applyFont="1">
      <alignment/>
      <protection/>
    </xf>
    <xf numFmtId="1" fontId="0" fillId="0" borderId="0" xfId="46" applyNumberFormat="1" applyFont="1">
      <alignment/>
      <protection/>
    </xf>
    <xf numFmtId="1" fontId="0" fillId="0" borderId="0" xfId="46" applyNumberFormat="1">
      <alignment/>
      <protection/>
    </xf>
    <xf numFmtId="0" fontId="11" fillId="25" borderId="10" xfId="46" applyFont="1" applyFill="1" applyBorder="1" applyAlignment="1">
      <alignment horizontal="center" wrapText="1"/>
      <protection/>
    </xf>
    <xf numFmtId="1" fontId="29" fillId="0" borderId="31" xfId="46" applyNumberFormat="1" applyFont="1" applyBorder="1" applyAlignment="1">
      <alignment horizontal="center" wrapText="1"/>
      <protection/>
    </xf>
    <xf numFmtId="0" fontId="11" fillId="2" borderId="41" xfId="46" applyFont="1" applyFill="1" applyBorder="1" applyAlignment="1">
      <alignment wrapText="1"/>
      <protection/>
    </xf>
    <xf numFmtId="1" fontId="0" fillId="2" borderId="41" xfId="46" applyNumberFormat="1" applyFill="1" applyBorder="1" applyAlignment="1">
      <alignment horizontal="center" wrapText="1"/>
      <protection/>
    </xf>
    <xf numFmtId="0" fontId="0" fillId="0" borderId="41" xfId="46" applyFont="1" applyBorder="1" applyAlignment="1">
      <alignment wrapText="1"/>
      <protection/>
    </xf>
    <xf numFmtId="2" fontId="11" fillId="23" borderId="13" xfId="46" applyNumberFormat="1" applyFont="1" applyFill="1" applyBorder="1" applyAlignment="1">
      <alignment horizontal="center" wrapText="1"/>
      <protection/>
    </xf>
    <xf numFmtId="0" fontId="30" fillId="0" borderId="10" xfId="46" applyFont="1" applyFill="1" applyBorder="1" applyAlignment="1">
      <alignment horizontal="center" wrapText="1"/>
      <protection/>
    </xf>
    <xf numFmtId="1" fontId="11" fillId="23" borderId="16" xfId="46" applyNumberFormat="1" applyFont="1" applyFill="1" applyBorder="1" applyAlignment="1">
      <alignment horizontal="center" wrapText="1"/>
      <protection/>
    </xf>
    <xf numFmtId="0" fontId="29" fillId="0" borderId="10" xfId="46" applyFont="1" applyBorder="1" applyAlignment="1">
      <alignment horizontal="center" wrapText="1"/>
      <protection/>
    </xf>
    <xf numFmtId="1" fontId="11" fillId="16" borderId="16" xfId="46" applyNumberFormat="1" applyFont="1" applyFill="1" applyBorder="1" applyAlignment="1">
      <alignment horizontal="center" wrapText="1"/>
      <protection/>
    </xf>
    <xf numFmtId="0" fontId="11" fillId="0" borderId="15" xfId="46" applyFont="1" applyBorder="1" applyAlignment="1">
      <alignment wrapText="1"/>
      <protection/>
    </xf>
    <xf numFmtId="0" fontId="11" fillId="0" borderId="15" xfId="46" applyFont="1" applyFill="1" applyBorder="1" applyAlignment="1">
      <alignment wrapText="1"/>
      <protection/>
    </xf>
    <xf numFmtId="1" fontId="31" fillId="26" borderId="41" xfId="46" applyNumberFormat="1" applyFont="1" applyFill="1" applyBorder="1" applyAlignment="1">
      <alignment horizontal="center" wrapText="1"/>
      <protection/>
    </xf>
    <xf numFmtId="0" fontId="0" fillId="0" borderId="42" xfId="46" applyFont="1" applyBorder="1" applyAlignment="1">
      <alignment wrapText="1"/>
      <protection/>
    </xf>
    <xf numFmtId="0" fontId="11" fillId="0" borderId="43" xfId="46" applyFont="1" applyBorder="1" applyAlignment="1">
      <alignment wrapText="1"/>
      <protection/>
    </xf>
    <xf numFmtId="2" fontId="11" fillId="23" borderId="44" xfId="46" applyNumberFormat="1" applyFont="1" applyFill="1" applyBorder="1" applyAlignment="1">
      <alignment horizontal="center" wrapText="1"/>
      <protection/>
    </xf>
    <xf numFmtId="1" fontId="29" fillId="0" borderId="44" xfId="46" applyNumberFormat="1" applyFont="1" applyFill="1" applyBorder="1" applyAlignment="1">
      <alignment horizontal="center" wrapText="1"/>
      <protection/>
    </xf>
    <xf numFmtId="0" fontId="29" fillId="0" borderId="45" xfId="46" applyFont="1" applyFill="1" applyBorder="1" applyAlignment="1">
      <alignment horizontal="center" wrapText="1"/>
      <protection/>
    </xf>
    <xf numFmtId="0" fontId="11" fillId="27" borderId="43" xfId="46" applyFont="1" applyFill="1" applyBorder="1" applyAlignment="1">
      <alignment wrapText="1"/>
      <protection/>
    </xf>
    <xf numFmtId="0" fontId="11" fillId="28" borderId="16" xfId="46" applyFont="1" applyFill="1" applyBorder="1" applyAlignment="1">
      <alignment horizontal="center" wrapText="1"/>
      <protection/>
    </xf>
    <xf numFmtId="0" fontId="11" fillId="29" borderId="43" xfId="46" applyFont="1" applyFill="1" applyBorder="1" applyAlignment="1">
      <alignment wrapText="1"/>
      <protection/>
    </xf>
    <xf numFmtId="0" fontId="11" fillId="30" borderId="10" xfId="46" applyFont="1" applyFill="1" applyBorder="1" applyAlignment="1">
      <alignment wrapText="1"/>
      <protection/>
    </xf>
    <xf numFmtId="0" fontId="0" fillId="30" borderId="10" xfId="46" applyFill="1" applyBorder="1" applyAlignment="1">
      <alignment horizontal="center" wrapText="1"/>
      <protection/>
    </xf>
    <xf numFmtId="1" fontId="0" fillId="31" borderId="10" xfId="46" applyNumberFormat="1" applyFont="1" applyFill="1" applyBorder="1" applyAlignment="1">
      <alignment horizontal="center" wrapText="1"/>
      <protection/>
    </xf>
    <xf numFmtId="1" fontId="0" fillId="31" borderId="11" xfId="46" applyNumberFormat="1" applyFont="1" applyFill="1" applyBorder="1" applyAlignment="1">
      <alignment horizontal="center" wrapText="1"/>
      <protection/>
    </xf>
    <xf numFmtId="0" fontId="11" fillId="0" borderId="46" xfId="46" applyFont="1" applyFill="1" applyBorder="1" applyAlignment="1">
      <alignment wrapText="1"/>
      <protection/>
    </xf>
    <xf numFmtId="0" fontId="0" fillId="32" borderId="11" xfId="46" applyFont="1" applyFill="1" applyBorder="1" applyAlignment="1">
      <alignment horizontal="center" wrapText="1"/>
      <protection/>
    </xf>
    <xf numFmtId="0" fontId="0" fillId="33" borderId="0" xfId="46" applyFill="1" applyAlignment="1">
      <alignment horizontal="center" wrapText="1"/>
      <protection/>
    </xf>
    <xf numFmtId="0" fontId="0" fillId="33" borderId="0" xfId="46" applyFill="1" applyAlignment="1">
      <alignment wrapText="1"/>
      <protection/>
    </xf>
    <xf numFmtId="0" fontId="32" fillId="33" borderId="18" xfId="46" applyFont="1" applyFill="1" applyBorder="1" applyAlignment="1">
      <alignment horizontal="left" wrapText="1"/>
      <protection/>
    </xf>
    <xf numFmtId="0" fontId="32" fillId="33" borderId="0" xfId="46" applyFont="1" applyFill="1" applyBorder="1" applyAlignment="1">
      <alignment wrapText="1"/>
      <protection/>
    </xf>
    <xf numFmtId="0" fontId="32" fillId="33" borderId="0" xfId="46" applyFont="1" applyFill="1" applyAlignment="1">
      <alignment wrapText="1"/>
      <protection/>
    </xf>
    <xf numFmtId="0" fontId="32" fillId="34" borderId="0" xfId="46" applyFont="1" applyFill="1" applyAlignment="1">
      <alignment wrapText="1"/>
      <protection/>
    </xf>
    <xf numFmtId="0" fontId="32" fillId="34" borderId="0" xfId="46" applyFont="1" applyFill="1" applyAlignment="1">
      <alignment horizontal="center" wrapText="1"/>
      <protection/>
    </xf>
    <xf numFmtId="0" fontId="23" fillId="10" borderId="41" xfId="46" applyFont="1" applyFill="1" applyBorder="1" applyAlignment="1">
      <alignment wrapText="1"/>
      <protection/>
    </xf>
    <xf numFmtId="0" fontId="0" fillId="23" borderId="41" xfId="46" applyFont="1" applyFill="1" applyBorder="1" applyAlignment="1">
      <alignment wrapText="1"/>
      <protection/>
    </xf>
    <xf numFmtId="0" fontId="0" fillId="3" borderId="41" xfId="46" applyFont="1" applyFill="1" applyBorder="1" applyAlignment="1">
      <alignment wrapText="1"/>
      <protection/>
    </xf>
    <xf numFmtId="0" fontId="11" fillId="20" borderId="41" xfId="46" applyFont="1" applyFill="1" applyBorder="1" applyAlignment="1">
      <alignment wrapText="1"/>
      <protection/>
    </xf>
    <xf numFmtId="0" fontId="11" fillId="20" borderId="41" xfId="46" applyFont="1" applyFill="1" applyBorder="1" applyAlignment="1">
      <alignment horizontal="center" wrapText="1"/>
      <protection/>
    </xf>
    <xf numFmtId="0" fontId="11" fillId="28" borderId="41" xfId="46" applyFont="1" applyFill="1" applyBorder="1" applyAlignment="1">
      <alignment wrapText="1"/>
      <protection/>
    </xf>
    <xf numFmtId="0" fontId="11" fillId="3" borderId="41" xfId="46" applyFont="1" applyFill="1" applyBorder="1" applyAlignment="1">
      <alignment horizontal="center" wrapText="1"/>
      <protection/>
    </xf>
    <xf numFmtId="0" fontId="0" fillId="2" borderId="41" xfId="46" applyFill="1" applyBorder="1" applyAlignment="1">
      <alignment horizontal="center" wrapText="1"/>
      <protection/>
    </xf>
    <xf numFmtId="1" fontId="0" fillId="2" borderId="41" xfId="46" applyNumberFormat="1" applyFont="1" applyFill="1" applyBorder="1" applyAlignment="1">
      <alignment horizontal="center" wrapText="1"/>
      <protection/>
    </xf>
    <xf numFmtId="0" fontId="0" fillId="0" borderId="11" xfId="46" applyFill="1" applyBorder="1" applyAlignment="1">
      <alignment wrapText="1"/>
      <protection/>
    </xf>
    <xf numFmtId="1" fontId="11" fillId="23" borderId="47" xfId="46" applyNumberFormat="1" applyFont="1" applyFill="1" applyBorder="1" applyAlignment="1">
      <alignment horizontal="center" wrapText="1"/>
      <protection/>
    </xf>
    <xf numFmtId="0" fontId="0" fillId="0" borderId="14" xfId="46" applyFont="1" applyFill="1" applyBorder="1" applyAlignment="1">
      <alignment wrapText="1"/>
      <protection/>
    </xf>
    <xf numFmtId="0" fontId="0" fillId="0" borderId="14" xfId="46" applyFont="1" applyFill="1" applyBorder="1" applyAlignment="1">
      <alignment horizontal="center" wrapText="1"/>
      <protection/>
    </xf>
    <xf numFmtId="0" fontId="21" fillId="0" borderId="14" xfId="46" applyFont="1" applyFill="1" applyBorder="1" applyAlignment="1">
      <alignment horizontal="center" wrapText="1"/>
      <protection/>
    </xf>
    <xf numFmtId="0" fontId="0" fillId="2" borderId="14" xfId="46" applyFill="1" applyBorder="1" applyAlignment="1">
      <alignment horizontal="center" wrapText="1"/>
      <protection/>
    </xf>
    <xf numFmtId="0" fontId="30" fillId="0" borderId="14" xfId="46" applyFont="1" applyFill="1" applyBorder="1" applyAlignment="1">
      <alignment horizontal="center" wrapText="1"/>
      <protection/>
    </xf>
    <xf numFmtId="0" fontId="11" fillId="19" borderId="48" xfId="46" applyFont="1" applyFill="1" applyBorder="1" applyAlignment="1">
      <alignment wrapText="1"/>
      <protection/>
    </xf>
    <xf numFmtId="0" fontId="11" fillId="0" borderId="49" xfId="46" applyFont="1" applyBorder="1" applyAlignment="1">
      <alignment horizontal="center" wrapText="1"/>
      <protection/>
    </xf>
    <xf numFmtId="0" fontId="20" fillId="0" borderId="49" xfId="46" applyFont="1" applyBorder="1" applyAlignment="1">
      <alignment horizontal="center" wrapText="1"/>
      <protection/>
    </xf>
    <xf numFmtId="0" fontId="11" fillId="0" borderId="49" xfId="46" applyFont="1" applyBorder="1" applyAlignment="1">
      <alignment wrapText="1"/>
      <protection/>
    </xf>
    <xf numFmtId="0" fontId="11" fillId="0" borderId="50" xfId="46" applyFont="1" applyBorder="1" applyAlignment="1">
      <alignment horizontal="center" wrapText="1"/>
      <protection/>
    </xf>
    <xf numFmtId="0" fontId="33" fillId="35" borderId="0" xfId="46" applyFont="1" applyFill="1" applyBorder="1" applyAlignment="1">
      <alignment wrapText="1"/>
      <protection/>
    </xf>
    <xf numFmtId="0" fontId="33" fillId="35" borderId="0" xfId="46" applyFont="1" applyFill="1" applyAlignment="1">
      <alignment wrapText="1"/>
      <protection/>
    </xf>
    <xf numFmtId="2" fontId="29" fillId="0" borderId="41" xfId="46" applyNumberFormat="1" applyFont="1" applyBorder="1" applyAlignment="1">
      <alignment horizontal="center" wrapText="1"/>
      <protection/>
    </xf>
    <xf numFmtId="2" fontId="29" fillId="0" borderId="42" xfId="46" applyNumberFormat="1" applyFont="1" applyBorder="1" applyAlignment="1">
      <alignment horizontal="center" wrapText="1"/>
      <protection/>
    </xf>
    <xf numFmtId="0" fontId="32" fillId="36" borderId="10" xfId="46" applyFont="1" applyFill="1" applyBorder="1" applyAlignment="1">
      <alignment horizontal="center" wrapText="1"/>
      <protection/>
    </xf>
    <xf numFmtId="1" fontId="34" fillId="37" borderId="10" xfId="46" applyNumberFormat="1" applyFont="1" applyFill="1" applyBorder="1" applyAlignment="1">
      <alignment horizontal="center" wrapText="1"/>
      <protection/>
    </xf>
    <xf numFmtId="0" fontId="29" fillId="0" borderId="41" xfId="46" applyFont="1" applyBorder="1" applyAlignment="1">
      <alignment horizontal="center" wrapText="1"/>
      <protection/>
    </xf>
    <xf numFmtId="1" fontId="29" fillId="0" borderId="10" xfId="46" applyNumberFormat="1" applyFont="1" applyBorder="1" applyAlignment="1">
      <alignment horizontal="center" wrapText="1"/>
      <protection/>
    </xf>
    <xf numFmtId="1" fontId="32" fillId="36" borderId="10" xfId="46" applyNumberFormat="1" applyFont="1" applyFill="1" applyBorder="1" applyAlignment="1">
      <alignment horizontal="center" wrapText="1"/>
      <protection/>
    </xf>
    <xf numFmtId="1" fontId="11" fillId="3" borderId="41" xfId="46" applyNumberFormat="1" applyFont="1" applyFill="1" applyBorder="1" applyAlignment="1">
      <alignment horizontal="center" wrapText="1"/>
      <protection/>
    </xf>
    <xf numFmtId="0" fontId="30" fillId="0" borderId="41" xfId="46" applyFont="1" applyBorder="1" applyAlignment="1">
      <alignment wrapText="1"/>
      <protection/>
    </xf>
    <xf numFmtId="0" fontId="35" fillId="10" borderId="41" xfId="46" applyFont="1" applyFill="1" applyBorder="1" applyAlignment="1">
      <alignment wrapText="1"/>
      <protection/>
    </xf>
    <xf numFmtId="0" fontId="0" fillId="0" borderId="0" xfId="46" applyFont="1" applyAlignment="1">
      <alignment/>
      <protection/>
    </xf>
    <xf numFmtId="0" fontId="0" fillId="0" borderId="0" xfId="46" applyFont="1" applyAlignment="1">
      <alignment horizontal="right" wrapText="1"/>
      <protection/>
    </xf>
    <xf numFmtId="0" fontId="29" fillId="0" borderId="14" xfId="46" applyFont="1" applyFill="1" applyBorder="1" applyAlignment="1">
      <alignment horizontal="center" wrapText="1"/>
      <protection/>
    </xf>
    <xf numFmtId="0" fontId="29" fillId="0" borderId="10" xfId="46" applyFont="1" applyFill="1" applyBorder="1" applyAlignment="1">
      <alignment horizontal="center" wrapText="1"/>
      <protection/>
    </xf>
    <xf numFmtId="0" fontId="32" fillId="38" borderId="51" xfId="46" applyFont="1" applyFill="1" applyBorder="1" applyAlignment="1">
      <alignment horizontal="left" wrapText="1"/>
      <protection/>
    </xf>
    <xf numFmtId="0" fontId="32" fillId="38" borderId="0" xfId="46" applyFont="1" applyFill="1" applyBorder="1" applyAlignment="1">
      <alignment horizontal="lef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iloto de Datos Ángulo" xfId="54"/>
    <cellStyle name="Piloto de Datos Campo" xfId="55"/>
    <cellStyle name="Piloto de Datos Resultado" xfId="56"/>
    <cellStyle name="Piloto de Datos Título" xfId="57"/>
    <cellStyle name="Piloto de Datos Valor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00"/>
      <rgbColor rgb="00800080"/>
      <rgbColor rgb="00008080"/>
      <rgbColor rgb="00C0C0C0"/>
      <rgbColor rgb="00808080"/>
      <rgbColor rgb="00FFCC99"/>
      <rgbColor rgb="00802060"/>
      <rgbColor rgb="00FFFFCC"/>
      <rgbColor rgb="00BFBFBF"/>
      <rgbColor rgb="00600080"/>
      <rgbColor rgb="00FF99CC"/>
      <rgbColor rgb="000080C0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FFF"/>
      <rgbColor rgb="00CCFFFF"/>
      <rgbColor rgb="00CCFFCC"/>
      <rgbColor rgb="00FFFF99"/>
      <rgbColor rgb="0099CCFF"/>
      <rgbColor rgb="00D99694"/>
      <rgbColor rgb="00CC99FF"/>
      <rgbColor rgb="00CCCCCC"/>
      <rgbColor rgb="002A6FF9"/>
      <rgbColor rgb="0033CCCC"/>
      <rgbColor rgb="00339966"/>
      <rgbColor rgb="0099CC00"/>
      <rgbColor rgb="00FFC000"/>
      <rgbColor rgb="00FF9900"/>
      <rgbColor rgb="00624FAC"/>
      <rgbColor rgb="00969696"/>
      <rgbColor rgb="001D2FBE"/>
      <rgbColor rgb="00286676"/>
      <rgbColor rgb="00004500"/>
      <rgbColor rgb="00453E01"/>
      <rgbColor rgb="00993300"/>
      <rgbColor rgb="00FF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="115" zoomScaleNormal="115" zoomScalePageLayoutView="0" workbookViewId="0" topLeftCell="A1">
      <selection activeCell="G44" sqref="G44"/>
    </sheetView>
  </sheetViews>
  <sheetFormatPr defaultColWidth="12.57421875" defaultRowHeight="12.75" customHeight="1"/>
  <cols>
    <col min="1" max="1" width="47.57421875" style="1" customWidth="1"/>
    <col min="2" max="2" width="12.57421875" style="30" customWidth="1"/>
    <col min="3" max="3" width="14.28125" style="1" customWidth="1"/>
    <col min="4" max="4" width="21.57421875" style="1" customWidth="1"/>
    <col min="5" max="5" width="18.7109375" style="1" customWidth="1"/>
    <col min="6" max="6" width="25.28125" style="1" customWidth="1"/>
    <col min="7" max="7" width="17.57421875" style="1" customWidth="1"/>
    <col min="8" max="8" width="36.57421875" style="1" customWidth="1"/>
    <col min="9" max="11" width="12.00390625" style="2" customWidth="1"/>
    <col min="12" max="16384" width="12.57421875" style="2" customWidth="1"/>
  </cols>
  <sheetData>
    <row r="1" ht="13.5" customHeight="1">
      <c r="I1" s="1"/>
    </row>
    <row r="2" spans="1:9" ht="18" customHeight="1">
      <c r="A2" s="165" t="s">
        <v>87</v>
      </c>
      <c r="B2" s="166" t="s">
        <v>141</v>
      </c>
      <c r="D2" s="144" t="s">
        <v>82</v>
      </c>
      <c r="I2" s="1"/>
    </row>
    <row r="3" spans="1:9" ht="13.5" customHeight="1">
      <c r="A3" s="11"/>
      <c r="B3" s="40"/>
      <c r="D3" s="145" t="s">
        <v>83</v>
      </c>
      <c r="I3" s="1"/>
    </row>
    <row r="4" spans="1:9" ht="13.5" customHeight="1">
      <c r="A4" s="11"/>
      <c r="B4" s="40"/>
      <c r="D4" s="114" t="s">
        <v>84</v>
      </c>
      <c r="I4" s="1"/>
    </row>
    <row r="5" spans="1:9" ht="13.5" customHeight="1">
      <c r="A5" s="11"/>
      <c r="B5" s="40"/>
      <c r="D5" s="146" t="s">
        <v>85</v>
      </c>
      <c r="I5" s="1"/>
    </row>
    <row r="6" spans="1:9" ht="13.5" customHeight="1">
      <c r="A6" s="11"/>
      <c r="B6" s="40"/>
      <c r="I6" s="1"/>
    </row>
    <row r="7" spans="1:9" ht="13.5" customHeight="1">
      <c r="A7" s="181" t="s">
        <v>0</v>
      </c>
      <c r="B7" s="182"/>
      <c r="C7" s="182"/>
      <c r="D7" s="182"/>
      <c r="E7" s="182"/>
      <c r="F7" s="182"/>
      <c r="G7" s="182"/>
      <c r="I7" s="1"/>
    </row>
    <row r="8" ht="13.5" customHeight="1" thickBot="1">
      <c r="I8" s="1"/>
    </row>
    <row r="9" spans="1:9" ht="25.5" customHeight="1" thickBot="1">
      <c r="A9" s="160" t="s">
        <v>43</v>
      </c>
      <c r="B9" s="161" t="s">
        <v>44</v>
      </c>
      <c r="C9" s="162" t="s">
        <v>45</v>
      </c>
      <c r="D9" s="163" t="s">
        <v>46</v>
      </c>
      <c r="E9" s="161" t="s">
        <v>47</v>
      </c>
      <c r="F9" s="161" t="s">
        <v>48</v>
      </c>
      <c r="G9" s="164" t="s">
        <v>49</v>
      </c>
      <c r="I9" s="1"/>
    </row>
    <row r="10" spans="1:9" ht="12.75" customHeight="1">
      <c r="A10" s="155" t="s">
        <v>50</v>
      </c>
      <c r="B10" s="156">
        <v>10</v>
      </c>
      <c r="C10" s="157">
        <v>54</v>
      </c>
      <c r="D10" s="158">
        <f>+B10*C10</f>
        <v>540</v>
      </c>
      <c r="E10" s="159">
        <v>540</v>
      </c>
      <c r="F10" s="158">
        <f>+D10-E10</f>
        <v>0</v>
      </c>
      <c r="G10" s="159">
        <v>0</v>
      </c>
      <c r="I10" s="1"/>
    </row>
    <row r="11" spans="1:9" ht="12.75" customHeight="1">
      <c r="A11" s="23" t="s">
        <v>51</v>
      </c>
      <c r="B11" s="5">
        <v>8</v>
      </c>
      <c r="C11" s="54">
        <v>54</v>
      </c>
      <c r="D11" s="55">
        <f aca="true" t="shared" si="0" ref="D11:D20">+B11*C11</f>
        <v>432</v>
      </c>
      <c r="E11" s="116">
        <v>432</v>
      </c>
      <c r="F11" s="55">
        <f aca="true" t="shared" si="1" ref="F11:F20">+D11-E11</f>
        <v>0</v>
      </c>
      <c r="G11" s="116">
        <v>0</v>
      </c>
      <c r="I11" s="1"/>
    </row>
    <row r="12" spans="1:9" ht="12.75" customHeight="1">
      <c r="A12" s="23" t="s">
        <v>52</v>
      </c>
      <c r="B12" s="5">
        <v>13</v>
      </c>
      <c r="C12" s="54">
        <v>54</v>
      </c>
      <c r="D12" s="55">
        <f t="shared" si="0"/>
        <v>702</v>
      </c>
      <c r="E12" s="116">
        <v>702</v>
      </c>
      <c r="F12" s="55">
        <f t="shared" si="1"/>
        <v>0</v>
      </c>
      <c r="G12" s="116">
        <v>0</v>
      </c>
      <c r="H12" s="16"/>
      <c r="I12" s="1"/>
    </row>
    <row r="13" spans="1:9" ht="12.75" customHeight="1">
      <c r="A13" s="23" t="s">
        <v>53</v>
      </c>
      <c r="B13" s="5">
        <v>9</v>
      </c>
      <c r="C13" s="54">
        <v>54</v>
      </c>
      <c r="D13" s="55">
        <f t="shared" si="0"/>
        <v>486</v>
      </c>
      <c r="E13" s="116">
        <v>486</v>
      </c>
      <c r="F13" s="55">
        <f t="shared" si="1"/>
        <v>0</v>
      </c>
      <c r="G13" s="116">
        <v>0</v>
      </c>
      <c r="I13" s="1"/>
    </row>
    <row r="14" spans="1:9" ht="12.75" customHeight="1">
      <c r="A14" s="23" t="s">
        <v>54</v>
      </c>
      <c r="B14" s="5">
        <v>17</v>
      </c>
      <c r="C14" s="54">
        <v>54</v>
      </c>
      <c r="D14" s="55">
        <f t="shared" si="0"/>
        <v>918</v>
      </c>
      <c r="E14" s="116">
        <v>918</v>
      </c>
      <c r="F14" s="55">
        <f t="shared" si="1"/>
        <v>0</v>
      </c>
      <c r="G14" s="116">
        <v>0</v>
      </c>
      <c r="H14" s="16"/>
      <c r="I14" s="1"/>
    </row>
    <row r="15" spans="1:9" ht="12.75" customHeight="1">
      <c r="A15" s="23" t="s">
        <v>55</v>
      </c>
      <c r="B15" s="5">
        <v>12</v>
      </c>
      <c r="C15" s="54">
        <v>54</v>
      </c>
      <c r="D15" s="55">
        <f t="shared" si="0"/>
        <v>648</v>
      </c>
      <c r="E15" s="116">
        <v>648</v>
      </c>
      <c r="F15" s="55">
        <f t="shared" si="1"/>
        <v>0</v>
      </c>
      <c r="G15" s="116">
        <v>0</v>
      </c>
      <c r="I15" s="1"/>
    </row>
    <row r="16" spans="1:9" ht="12.75" customHeight="1">
      <c r="A16" s="23" t="s">
        <v>56</v>
      </c>
      <c r="B16" s="5">
        <v>9</v>
      </c>
      <c r="C16" s="54">
        <v>54</v>
      </c>
      <c r="D16" s="55">
        <f t="shared" si="0"/>
        <v>486</v>
      </c>
      <c r="E16" s="116">
        <v>486</v>
      </c>
      <c r="F16" s="55">
        <f t="shared" si="1"/>
        <v>0</v>
      </c>
      <c r="G16" s="116">
        <v>0</v>
      </c>
      <c r="H16" s="16"/>
      <c r="I16" s="1"/>
    </row>
    <row r="17" spans="1:9" ht="12.75" customHeight="1">
      <c r="A17" s="23" t="s">
        <v>57</v>
      </c>
      <c r="B17" s="5">
        <v>14</v>
      </c>
      <c r="C17" s="54">
        <v>54</v>
      </c>
      <c r="D17" s="55">
        <f t="shared" si="0"/>
        <v>756</v>
      </c>
      <c r="E17" s="116">
        <v>756</v>
      </c>
      <c r="F17" s="55">
        <f t="shared" si="1"/>
        <v>0</v>
      </c>
      <c r="G17" s="116">
        <v>0</v>
      </c>
      <c r="H17" s="7"/>
      <c r="I17" s="1"/>
    </row>
    <row r="18" spans="1:9" ht="12.75" customHeight="1">
      <c r="A18" s="23" t="s">
        <v>58</v>
      </c>
      <c r="B18" s="5">
        <v>3</v>
      </c>
      <c r="C18" s="54">
        <v>54</v>
      </c>
      <c r="D18" s="55">
        <f t="shared" si="0"/>
        <v>162</v>
      </c>
      <c r="E18" s="116">
        <v>162</v>
      </c>
      <c r="F18" s="55">
        <f t="shared" si="1"/>
        <v>0</v>
      </c>
      <c r="G18" s="116">
        <v>0</v>
      </c>
      <c r="I18" s="1"/>
    </row>
    <row r="19" spans="1:9" ht="12.75" customHeight="1">
      <c r="A19" s="17" t="s">
        <v>59</v>
      </c>
      <c r="B19" s="5">
        <v>5</v>
      </c>
      <c r="C19" s="54">
        <v>54</v>
      </c>
      <c r="D19" s="55">
        <f t="shared" si="0"/>
        <v>270</v>
      </c>
      <c r="E19" s="116">
        <v>270</v>
      </c>
      <c r="F19" s="55">
        <f t="shared" si="1"/>
        <v>0</v>
      </c>
      <c r="G19" s="116">
        <v>0</v>
      </c>
      <c r="I19" s="1"/>
    </row>
    <row r="20" spans="1:9" ht="13.5" customHeight="1" thickBot="1">
      <c r="A20" s="17" t="s">
        <v>89</v>
      </c>
      <c r="B20" s="5">
        <v>5</v>
      </c>
      <c r="C20" s="54">
        <v>54</v>
      </c>
      <c r="D20" s="55">
        <f t="shared" si="0"/>
        <v>270</v>
      </c>
      <c r="E20" s="116">
        <v>270</v>
      </c>
      <c r="F20" s="55">
        <f t="shared" si="1"/>
        <v>0</v>
      </c>
      <c r="G20" s="116">
        <v>0</v>
      </c>
      <c r="I20" s="1"/>
    </row>
    <row r="21" spans="1:9" ht="13.5" customHeight="1" thickBot="1">
      <c r="A21" s="8" t="s">
        <v>60</v>
      </c>
      <c r="B21" s="34">
        <f>SUM(B10:B20)</f>
        <v>105</v>
      </c>
      <c r="C21" s="34">
        <f>SUM(C10:C20)</f>
        <v>594</v>
      </c>
      <c r="D21" s="34">
        <f>SUM(D10:D20)</f>
        <v>5670</v>
      </c>
      <c r="E21" s="129">
        <f>SUM(E10:E20)</f>
        <v>5670</v>
      </c>
      <c r="F21" s="34">
        <f>SUM(F10:F20)</f>
        <v>0</v>
      </c>
      <c r="G21" s="129">
        <f>SUM(G10:G20)</f>
        <v>0</v>
      </c>
      <c r="I21" s="1"/>
    </row>
    <row r="22" spans="1:9" ht="13.5" customHeight="1" thickBot="1">
      <c r="A22" s="11"/>
      <c r="B22" s="50"/>
      <c r="C22" s="50"/>
      <c r="D22" s="50"/>
      <c r="E22" s="50"/>
      <c r="F22" s="50"/>
      <c r="G22" s="50"/>
      <c r="I22" s="1"/>
    </row>
    <row r="23" spans="1:9" ht="13.5" customHeight="1" thickBot="1">
      <c r="A23" s="128" t="s">
        <v>3</v>
      </c>
      <c r="B23" s="127">
        <v>0</v>
      </c>
      <c r="C23" s="50"/>
      <c r="D23" s="50"/>
      <c r="E23" s="50"/>
      <c r="F23" s="50"/>
      <c r="G23" s="50"/>
      <c r="I23" s="1"/>
    </row>
    <row r="24" ht="12.75" customHeight="1">
      <c r="I24" s="1"/>
    </row>
    <row r="25" spans="1:9" ht="12.75" customHeight="1">
      <c r="A25" s="142" t="s">
        <v>136</v>
      </c>
      <c r="B25" s="143"/>
      <c r="C25" s="142"/>
      <c r="D25" s="142"/>
      <c r="E25" s="142"/>
      <c r="F25" s="142"/>
      <c r="G25" s="142"/>
      <c r="I25" s="1"/>
    </row>
    <row r="26" ht="12.75" customHeight="1">
      <c r="I26" s="1"/>
    </row>
    <row r="27" spans="1:9" ht="12.75" customHeight="1">
      <c r="A27" s="14" t="s">
        <v>5</v>
      </c>
      <c r="B27" s="39"/>
      <c r="I27" s="1"/>
    </row>
    <row r="28" spans="3:9" ht="12.75" customHeight="1">
      <c r="C28" s="24" t="s">
        <v>33</v>
      </c>
      <c r="D28" s="24" t="s">
        <v>8</v>
      </c>
      <c r="E28" s="120" t="s">
        <v>6</v>
      </c>
      <c r="F28" s="122">
        <v>860</v>
      </c>
      <c r="I28" s="1"/>
    </row>
    <row r="29" spans="1:9" ht="12.75" customHeight="1">
      <c r="A29" s="4" t="s">
        <v>130</v>
      </c>
      <c r="B29" s="53">
        <f>+F28*C29</f>
        <v>860</v>
      </c>
      <c r="C29" s="24">
        <v>1</v>
      </c>
      <c r="D29" s="24">
        <v>1</v>
      </c>
      <c r="E29" s="121" t="s">
        <v>8</v>
      </c>
      <c r="F29" s="122">
        <v>125</v>
      </c>
      <c r="I29" s="1"/>
    </row>
    <row r="30" spans="1:9" ht="12.75" customHeight="1">
      <c r="A30" s="4" t="s">
        <v>34</v>
      </c>
      <c r="B30" s="53">
        <f>+B29*C30</f>
        <v>860</v>
      </c>
      <c r="C30" s="24">
        <v>1</v>
      </c>
      <c r="D30" s="24">
        <v>0</v>
      </c>
      <c r="I30" s="1"/>
    </row>
    <row r="31" spans="1:9" ht="12.75" customHeight="1">
      <c r="A31" s="4" t="s">
        <v>35</v>
      </c>
      <c r="B31" s="53">
        <f>+B30*C31</f>
        <v>860</v>
      </c>
      <c r="C31" s="24">
        <v>1</v>
      </c>
      <c r="D31" s="24">
        <v>0</v>
      </c>
      <c r="I31" s="1"/>
    </row>
    <row r="32" spans="1:9" ht="12.75" customHeight="1">
      <c r="A32" s="4" t="s">
        <v>36</v>
      </c>
      <c r="B32" s="53">
        <f>+B31*C32</f>
        <v>860</v>
      </c>
      <c r="C32" s="24">
        <v>1</v>
      </c>
      <c r="D32" s="24">
        <v>0</v>
      </c>
      <c r="I32" s="1"/>
    </row>
    <row r="33" spans="1:9" ht="12.75" customHeight="1">
      <c r="A33" s="25" t="s">
        <v>7</v>
      </c>
      <c r="B33" s="111">
        <v>565.35</v>
      </c>
      <c r="C33" s="110">
        <f>SUM(C29:C32)</f>
        <v>4</v>
      </c>
      <c r="D33" s="110">
        <f>SUM(D29:D32)</f>
        <v>1</v>
      </c>
      <c r="I33" s="1"/>
    </row>
    <row r="34" spans="1:9" ht="12.75" customHeight="1" thickBot="1">
      <c r="A34" s="153" t="s">
        <v>37</v>
      </c>
      <c r="B34" s="51">
        <f>+F29*D33</f>
        <v>125</v>
      </c>
      <c r="I34" s="1"/>
    </row>
    <row r="35" spans="1:9" ht="13.5" customHeight="1" thickBot="1">
      <c r="A35" s="135" t="s">
        <v>9</v>
      </c>
      <c r="B35" s="154">
        <f>SUM(B29:B34)</f>
        <v>4130.35</v>
      </c>
      <c r="I35" s="1"/>
    </row>
    <row r="36" spans="1:9" ht="13.5" customHeight="1" thickBot="1">
      <c r="A36" s="11"/>
      <c r="B36" s="1"/>
      <c r="I36" s="1"/>
    </row>
    <row r="37" spans="1:9" ht="13.5" customHeight="1" thickBot="1">
      <c r="A37" s="130" t="s">
        <v>135</v>
      </c>
      <c r="B37" s="126">
        <v>1200</v>
      </c>
      <c r="I37" s="1"/>
    </row>
    <row r="38" spans="2:9" ht="12.75" customHeight="1">
      <c r="B38" s="41"/>
      <c r="I38" s="1"/>
    </row>
    <row r="39" spans="1:9" ht="12.75" customHeight="1">
      <c r="A39" s="112" t="s">
        <v>131</v>
      </c>
      <c r="B39" s="113"/>
      <c r="I39" s="1"/>
    </row>
    <row r="40" spans="1:9" ht="12.75" customHeight="1">
      <c r="A40" s="114" t="s">
        <v>38</v>
      </c>
      <c r="B40" s="167">
        <v>4.59</v>
      </c>
      <c r="I40" s="1"/>
    </row>
    <row r="41" spans="1:9" ht="13.5" customHeight="1">
      <c r="A41" s="114" t="s">
        <v>39</v>
      </c>
      <c r="B41" s="167">
        <v>14.25</v>
      </c>
      <c r="I41" s="1"/>
    </row>
    <row r="42" spans="1:9" ht="13.5" customHeight="1">
      <c r="A42" s="114" t="s">
        <v>88</v>
      </c>
      <c r="B42" s="167">
        <v>61.95</v>
      </c>
      <c r="I42" s="1"/>
    </row>
    <row r="43" spans="1:9" ht="13.5" customHeight="1" thickBot="1">
      <c r="A43" s="123" t="s">
        <v>132</v>
      </c>
      <c r="B43" s="168">
        <v>24.79</v>
      </c>
      <c r="I43" s="1"/>
    </row>
    <row r="44" spans="1:9" ht="13.5" customHeight="1" thickBot="1">
      <c r="A44" s="124" t="s">
        <v>10</v>
      </c>
      <c r="B44" s="125">
        <f>SUM(B40:B43)</f>
        <v>105.58000000000001</v>
      </c>
      <c r="I44" s="1"/>
    </row>
    <row r="45" ht="12.75" customHeight="1">
      <c r="I45" s="1"/>
    </row>
    <row r="46" spans="1:9" ht="15.75" customHeight="1">
      <c r="A46" s="131" t="s">
        <v>40</v>
      </c>
      <c r="B46" s="132"/>
      <c r="C46" s="22" t="s">
        <v>41</v>
      </c>
      <c r="I46" s="1"/>
    </row>
    <row r="47" spans="1:9" ht="12.75" customHeight="1">
      <c r="A47" s="4"/>
      <c r="B47" s="167">
        <v>0</v>
      </c>
      <c r="C47" s="4"/>
      <c r="I47" s="1"/>
    </row>
    <row r="48" spans="1:9" ht="12.75" customHeight="1">
      <c r="A48" s="4"/>
      <c r="B48" s="167">
        <v>0</v>
      </c>
      <c r="C48" s="4"/>
      <c r="I48" s="1"/>
    </row>
    <row r="49" spans="1:9" ht="12.75" customHeight="1">
      <c r="A49" s="4"/>
      <c r="B49" s="167">
        <v>0</v>
      </c>
      <c r="C49" s="4"/>
      <c r="I49" s="1"/>
    </row>
    <row r="50" spans="1:9" ht="13.5" customHeight="1" thickBot="1">
      <c r="A50" s="6"/>
      <c r="B50" s="167">
        <v>0</v>
      </c>
      <c r="C50" s="4"/>
      <c r="I50" s="1"/>
    </row>
    <row r="51" spans="1:9" ht="13.5" customHeight="1" thickBot="1">
      <c r="A51" s="8" t="s">
        <v>42</v>
      </c>
      <c r="B51" s="115">
        <f>SUM(B47:B50)</f>
        <v>0</v>
      </c>
      <c r="I51" s="1"/>
    </row>
    <row r="52" ht="12.75" customHeight="1" thickBot="1">
      <c r="I52" s="1"/>
    </row>
    <row r="53" spans="1:9" ht="13.5" customHeight="1" thickBot="1">
      <c r="A53" s="139" t="s">
        <v>139</v>
      </c>
      <c r="B53" s="137"/>
      <c r="C53" s="140"/>
      <c r="D53" s="141"/>
      <c r="E53" s="138"/>
      <c r="F53" s="138"/>
      <c r="I53" s="1"/>
    </row>
    <row r="54" spans="2:9" ht="12.75" customHeight="1">
      <c r="B54" s="48" t="s">
        <v>81</v>
      </c>
      <c r="I54" s="1"/>
    </row>
    <row r="55" spans="1:9" ht="12.75" customHeight="1">
      <c r="A55" s="3" t="s">
        <v>0</v>
      </c>
      <c r="B55" s="49"/>
      <c r="D55" s="2"/>
      <c r="I55" s="1"/>
    </row>
    <row r="56" spans="1:9" ht="12.75" customHeight="1">
      <c r="A56" s="4" t="s">
        <v>1</v>
      </c>
      <c r="B56" s="33">
        <f>SUM(E21)</f>
        <v>5670</v>
      </c>
      <c r="D56" s="2"/>
      <c r="I56" s="1"/>
    </row>
    <row r="57" spans="1:9" ht="13.5" customHeight="1">
      <c r="A57" s="4" t="s">
        <v>2</v>
      </c>
      <c r="B57" s="33">
        <f>SUM(G21)</f>
        <v>0</v>
      </c>
      <c r="D57" s="2"/>
      <c r="I57" s="1"/>
    </row>
    <row r="58" spans="1:9" ht="13.5" customHeight="1" thickBot="1">
      <c r="A58" s="6" t="s">
        <v>3</v>
      </c>
      <c r="B58" s="136">
        <f>+B23</f>
        <v>0</v>
      </c>
      <c r="C58" s="7"/>
      <c r="D58" s="2"/>
      <c r="I58" s="1"/>
    </row>
    <row r="59" spans="1:9" ht="13.5" customHeight="1" thickBot="1">
      <c r="A59" s="8" t="s">
        <v>4</v>
      </c>
      <c r="B59" s="9">
        <f>SUM(B56:B58)</f>
        <v>5670</v>
      </c>
      <c r="I59" s="1"/>
    </row>
    <row r="60" spans="1:9" ht="12.75" customHeight="1">
      <c r="A60" s="10"/>
      <c r="B60" s="50"/>
      <c r="I60" s="1"/>
    </row>
    <row r="61" spans="1:9" ht="12.75" customHeight="1">
      <c r="A61" s="12" t="s">
        <v>140</v>
      </c>
      <c r="B61" s="13"/>
      <c r="D61" s="16"/>
      <c r="I61" s="1"/>
    </row>
    <row r="62" spans="1:9" ht="12.75" customHeight="1">
      <c r="A62" s="4" t="s">
        <v>6</v>
      </c>
      <c r="B62" s="133">
        <f>SUM(B29:B32)</f>
        <v>3440</v>
      </c>
      <c r="E62" s="16"/>
      <c r="F62" s="16"/>
      <c r="G62" s="16"/>
      <c r="H62" s="16"/>
      <c r="I62" s="16"/>
    </row>
    <row r="63" spans="1:9" ht="12.75" customHeight="1">
      <c r="A63" s="4" t="s">
        <v>7</v>
      </c>
      <c r="B63" s="133">
        <f>+B33</f>
        <v>565.35</v>
      </c>
      <c r="E63" s="16"/>
      <c r="F63" s="16"/>
      <c r="G63" s="16"/>
      <c r="H63" s="16"/>
      <c r="I63" s="16"/>
    </row>
    <row r="64" spans="1:9" ht="13.5" customHeight="1">
      <c r="A64" s="4" t="s">
        <v>8</v>
      </c>
      <c r="B64" s="133">
        <f>+B34</f>
        <v>125</v>
      </c>
      <c r="C64" s="16"/>
      <c r="D64" s="16"/>
      <c r="E64" s="16"/>
      <c r="F64" s="16"/>
      <c r="G64" s="16"/>
      <c r="H64" s="16"/>
      <c r="I64" s="16"/>
    </row>
    <row r="65" spans="1:9" ht="13.5" customHeight="1">
      <c r="A65" s="4" t="s">
        <v>138</v>
      </c>
      <c r="B65" s="133">
        <f>SUM(B44)</f>
        <v>105.58000000000001</v>
      </c>
      <c r="I65" s="1"/>
    </row>
    <row r="66" spans="1:9" ht="13.5" customHeight="1">
      <c r="A66" s="4" t="s">
        <v>11</v>
      </c>
      <c r="B66" s="133">
        <f>SUM(B37)</f>
        <v>1200</v>
      </c>
      <c r="I66" s="1"/>
    </row>
    <row r="67" spans="1:9" ht="13.5" customHeight="1">
      <c r="A67" s="4" t="s">
        <v>12</v>
      </c>
      <c r="B67" s="133">
        <f>SUM(B51)</f>
        <v>0</v>
      </c>
      <c r="I67" s="1"/>
    </row>
    <row r="68" spans="1:9" ht="13.5" customHeight="1" thickBot="1">
      <c r="A68" s="6" t="s">
        <v>13</v>
      </c>
      <c r="B68" s="134">
        <f>+C80</f>
        <v>290</v>
      </c>
      <c r="I68" s="1"/>
    </row>
    <row r="69" spans="1:9" ht="12.75" customHeight="1" thickBot="1">
      <c r="A69" s="135" t="s">
        <v>137</v>
      </c>
      <c r="B69" s="52">
        <f>SUM(B62:B68)</f>
        <v>5725.93</v>
      </c>
      <c r="C69" s="21"/>
      <c r="D69" s="21"/>
      <c r="E69" s="21"/>
      <c r="F69" s="21"/>
      <c r="G69" s="21"/>
      <c r="H69" s="21"/>
      <c r="I69" s="21"/>
    </row>
    <row r="70" spans="1:9" ht="12.75" customHeight="1">
      <c r="A70" s="19"/>
      <c r="B70" s="20"/>
      <c r="C70" s="21"/>
      <c r="D70" s="21"/>
      <c r="E70" s="21"/>
      <c r="F70" s="21"/>
      <c r="G70" s="21"/>
      <c r="H70" s="21"/>
      <c r="I70" s="21"/>
    </row>
    <row r="71" spans="2:9" ht="12.75" customHeight="1">
      <c r="B71" s="27" t="s">
        <v>61</v>
      </c>
      <c r="C71" s="28" t="s">
        <v>62</v>
      </c>
      <c r="D71" s="27" t="s">
        <v>63</v>
      </c>
      <c r="E71" s="27" t="s">
        <v>64</v>
      </c>
      <c r="F71" s="169" t="s">
        <v>142</v>
      </c>
      <c r="G71" s="169" t="s">
        <v>144</v>
      </c>
      <c r="I71" s="1"/>
    </row>
    <row r="72" spans="1:9" ht="12.75" customHeight="1">
      <c r="A72" s="29" t="s">
        <v>65</v>
      </c>
      <c r="B72" s="46">
        <v>1213</v>
      </c>
      <c r="C72" s="47">
        <f>SUM(B59)</f>
        <v>5670</v>
      </c>
      <c r="D72" s="47">
        <f>+B69</f>
        <v>5725.93</v>
      </c>
      <c r="E72" s="15">
        <f>+B72+C72-D72</f>
        <v>1157.0699999999997</v>
      </c>
      <c r="F72" s="170">
        <f>+E72-B72</f>
        <v>-55.93000000000029</v>
      </c>
      <c r="G72" s="173">
        <f>+B69/B21*0.9</f>
        <v>49.07940000000001</v>
      </c>
      <c r="I72" s="1"/>
    </row>
    <row r="73" spans="1:9" ht="12.75" customHeight="1">
      <c r="A73" s="10"/>
      <c r="B73" s="31"/>
      <c r="C73" s="32"/>
      <c r="D73" s="31"/>
      <c r="E73" s="31"/>
      <c r="I73" s="1"/>
    </row>
    <row r="74" spans="1:9" ht="12.75" customHeight="1">
      <c r="A74" s="147" t="s">
        <v>67</v>
      </c>
      <c r="B74" s="148" t="s">
        <v>61</v>
      </c>
      <c r="C74" s="148" t="s">
        <v>62</v>
      </c>
      <c r="D74" s="148" t="s">
        <v>63</v>
      </c>
      <c r="E74" s="148" t="s">
        <v>64</v>
      </c>
      <c r="I74" s="1"/>
    </row>
    <row r="75" spans="1:9" ht="12.75" customHeight="1">
      <c r="A75" s="4" t="s">
        <v>68</v>
      </c>
      <c r="B75" s="46">
        <v>7969.5</v>
      </c>
      <c r="C75" s="56">
        <v>0</v>
      </c>
      <c r="D75" s="118">
        <v>0</v>
      </c>
      <c r="E75" s="47">
        <f>+B75+C75-D75</f>
        <v>7969.5</v>
      </c>
      <c r="I75" s="1"/>
    </row>
    <row r="76" spans="1:9" ht="12.75" customHeight="1">
      <c r="A76" s="4" t="s">
        <v>69</v>
      </c>
      <c r="B76" s="46">
        <v>9399</v>
      </c>
      <c r="C76" s="56">
        <v>150</v>
      </c>
      <c r="D76" s="118">
        <v>0</v>
      </c>
      <c r="E76" s="47">
        <f>+B76+C76-D76</f>
        <v>9549</v>
      </c>
      <c r="I76" s="1"/>
    </row>
    <row r="77" spans="1:9" ht="12.75" customHeight="1">
      <c r="A77" s="4" t="s">
        <v>70</v>
      </c>
      <c r="B77" s="46">
        <v>3741</v>
      </c>
      <c r="C77" s="56">
        <v>100</v>
      </c>
      <c r="D77" s="118">
        <v>0</v>
      </c>
      <c r="E77" s="47">
        <f>+B77+C77-D77</f>
        <v>3841</v>
      </c>
      <c r="I77" s="1"/>
    </row>
    <row r="78" spans="1:9" ht="12.75" customHeight="1">
      <c r="A78" s="4" t="s">
        <v>71</v>
      </c>
      <c r="B78" s="46">
        <v>1076</v>
      </c>
      <c r="C78" s="56">
        <v>40</v>
      </c>
      <c r="D78" s="118">
        <v>0</v>
      </c>
      <c r="E78" s="47">
        <f>+B78+C78-D78</f>
        <v>1116</v>
      </c>
      <c r="I78" s="1"/>
    </row>
    <row r="79" spans="1:9" ht="13.5" customHeight="1" thickBot="1">
      <c r="A79" s="6" t="s">
        <v>72</v>
      </c>
      <c r="B79" s="46">
        <v>663</v>
      </c>
      <c r="C79" s="56">
        <v>0</v>
      </c>
      <c r="D79" s="118">
        <v>0</v>
      </c>
      <c r="E79" s="47">
        <f>+B79+C79-D79</f>
        <v>663</v>
      </c>
      <c r="F79" s="1">
        <v>30191</v>
      </c>
      <c r="G79" s="16" t="s">
        <v>133</v>
      </c>
      <c r="I79" s="1"/>
    </row>
    <row r="80" spans="1:9" ht="13.5" customHeight="1" thickBot="1">
      <c r="A80" s="57" t="s">
        <v>73</v>
      </c>
      <c r="B80" s="117">
        <f>SUM(B75:B79)</f>
        <v>22848.5</v>
      </c>
      <c r="C80" s="117">
        <f>SUM(C75:C79)</f>
        <v>290</v>
      </c>
      <c r="D80" s="117">
        <f>SUM(D75:D79)</f>
        <v>0</v>
      </c>
      <c r="E80" s="117">
        <f>SUM(E75:E79)</f>
        <v>23138.5</v>
      </c>
      <c r="F80" s="18">
        <f>+B80+B82</f>
        <v>28978.5</v>
      </c>
      <c r="G80" s="16" t="s">
        <v>134</v>
      </c>
      <c r="I80" s="1"/>
    </row>
    <row r="81" spans="3:9" ht="12.75" customHeight="1">
      <c r="C81" s="30"/>
      <c r="D81" s="30"/>
      <c r="E81" s="30"/>
      <c r="F81" s="18">
        <f>+F79-F80</f>
        <v>1212.5</v>
      </c>
      <c r="G81" s="16" t="s">
        <v>14</v>
      </c>
      <c r="I81" s="1"/>
    </row>
    <row r="82" spans="1:9" ht="13.5" customHeight="1">
      <c r="A82" s="149" t="s">
        <v>8</v>
      </c>
      <c r="B82" s="150">
        <v>6130</v>
      </c>
      <c r="C82" s="151">
        <v>125</v>
      </c>
      <c r="D82" s="171">
        <v>0</v>
      </c>
      <c r="E82" s="152">
        <f>+B82+C82-D82</f>
        <v>6255</v>
      </c>
      <c r="I82" s="1"/>
    </row>
    <row r="83" ht="13.5" customHeight="1">
      <c r="I83" s="1"/>
    </row>
    <row r="84" spans="1:9" ht="12.75" customHeight="1">
      <c r="A84" s="35" t="s">
        <v>143</v>
      </c>
      <c r="B84" s="36"/>
      <c r="C84" s="37"/>
      <c r="D84" s="37"/>
      <c r="E84" s="38">
        <f>SUM(E82,E80,E72)</f>
        <v>30550.57</v>
      </c>
      <c r="I84" s="1"/>
    </row>
    <row r="85" ht="12.75" customHeight="1">
      <c r="I85" s="1"/>
    </row>
    <row r="86" spans="1:9" ht="12.75" customHeight="1">
      <c r="A86" s="42" t="s">
        <v>74</v>
      </c>
      <c r="B86" s="43" t="s">
        <v>75</v>
      </c>
      <c r="C86" s="44" t="s">
        <v>62</v>
      </c>
      <c r="D86" s="44" t="s">
        <v>63</v>
      </c>
      <c r="E86" s="45" t="s">
        <v>64</v>
      </c>
      <c r="I86" s="1"/>
    </row>
    <row r="87" spans="1:9" ht="12.75" customHeight="1">
      <c r="A87" s="4" t="s">
        <v>76</v>
      </c>
      <c r="B87" s="46">
        <f>369+1174+2900</f>
        <v>4443</v>
      </c>
      <c r="C87" s="118">
        <v>2900</v>
      </c>
      <c r="D87" s="118">
        <v>0</v>
      </c>
      <c r="E87" s="15">
        <f>+B87+C87-D87</f>
        <v>7343</v>
      </c>
      <c r="I87" s="1"/>
    </row>
    <row r="88" spans="1:9" ht="12.75" customHeight="1">
      <c r="A88" s="4" t="s">
        <v>77</v>
      </c>
      <c r="B88" s="46">
        <f>538+1379</f>
        <v>1917</v>
      </c>
      <c r="C88" s="172">
        <f>+B59-B62-B66</f>
        <v>1030</v>
      </c>
      <c r="D88" s="118">
        <v>0</v>
      </c>
      <c r="E88" s="15">
        <f>+B88+C88-D88</f>
        <v>2947</v>
      </c>
      <c r="I88" s="1"/>
    </row>
    <row r="89" spans="1:9" ht="12.75" customHeight="1">
      <c r="A89" s="4" t="s">
        <v>78</v>
      </c>
      <c r="B89" s="46">
        <v>2959</v>
      </c>
      <c r="C89" s="118">
        <v>0</v>
      </c>
      <c r="D89" s="118">
        <v>2900</v>
      </c>
      <c r="E89" s="15">
        <f>+B89+C89-D89</f>
        <v>59</v>
      </c>
      <c r="I89" s="1"/>
    </row>
    <row r="90" spans="1:9" ht="12.75" customHeight="1">
      <c r="A90" s="4" t="s">
        <v>79</v>
      </c>
      <c r="B90" s="46">
        <v>4348</v>
      </c>
      <c r="C90" s="172">
        <v>0</v>
      </c>
      <c r="D90" s="172">
        <f>+B44+B33</f>
        <v>670.9300000000001</v>
      </c>
      <c r="E90" s="15">
        <f>+B90+C90-D90</f>
        <v>3677.0699999999997</v>
      </c>
      <c r="I90" s="1"/>
    </row>
    <row r="91" spans="1:9" ht="12.75" customHeight="1" thickBot="1">
      <c r="A91" s="4" t="s">
        <v>66</v>
      </c>
      <c r="B91" s="46">
        <v>16524</v>
      </c>
      <c r="C91" s="118">
        <v>0</v>
      </c>
      <c r="D91" s="118">
        <v>0</v>
      </c>
      <c r="E91" s="15">
        <f>+B91+C91-D91</f>
        <v>16524</v>
      </c>
      <c r="F91" s="1" t="s">
        <v>86</v>
      </c>
      <c r="I91" s="1"/>
    </row>
    <row r="92" spans="1:9" ht="12.75" customHeight="1" thickBot="1">
      <c r="A92" s="58" t="s">
        <v>80</v>
      </c>
      <c r="B92" s="119">
        <f>SUM(B87:B91)</f>
        <v>30191</v>
      </c>
      <c r="C92" s="119">
        <f>SUM(C87:C91)</f>
        <v>3930</v>
      </c>
      <c r="D92" s="119">
        <f>SUM(D87:D91)</f>
        <v>3570.9300000000003</v>
      </c>
      <c r="E92" s="119">
        <f>SUM(E87:E91)</f>
        <v>30550.07</v>
      </c>
      <c r="F92" s="1">
        <v>1853.239999999998</v>
      </c>
      <c r="I92" s="1"/>
    </row>
    <row r="93" ht="12.75" customHeight="1">
      <c r="I93" s="1"/>
    </row>
    <row r="94" ht="12.75" customHeight="1">
      <c r="I94" s="1"/>
    </row>
    <row r="95" ht="12.75" customHeight="1">
      <c r="I95" s="1"/>
    </row>
    <row r="96" ht="12.75" customHeight="1">
      <c r="I96" s="1"/>
    </row>
    <row r="97" ht="12.75" customHeight="1">
      <c r="I97" s="1"/>
    </row>
    <row r="98" ht="12.75" customHeight="1">
      <c r="I98" s="1"/>
    </row>
    <row r="99" ht="12.75" customHeight="1">
      <c r="I99" s="1"/>
    </row>
    <row r="100" ht="12.75" customHeight="1">
      <c r="I100" s="1"/>
    </row>
    <row r="101" ht="12.75" customHeight="1">
      <c r="I101" s="1"/>
    </row>
    <row r="102" ht="12.75" customHeight="1">
      <c r="I102" s="1"/>
    </row>
    <row r="103" ht="12.75" customHeight="1">
      <c r="I103" s="1"/>
    </row>
    <row r="104" ht="12.75" customHeight="1">
      <c r="I104" s="1"/>
    </row>
    <row r="105" ht="12.75" customHeight="1">
      <c r="I105" s="1"/>
    </row>
    <row r="106" ht="12.75" customHeight="1">
      <c r="I106" s="1"/>
    </row>
    <row r="107" ht="12.75" customHeight="1">
      <c r="I107" s="1"/>
    </row>
    <row r="108" ht="12.75" customHeight="1">
      <c r="I108" s="1"/>
    </row>
    <row r="109" ht="12.75" customHeight="1">
      <c r="I109" s="1"/>
    </row>
    <row r="110" ht="12.75" customHeight="1">
      <c r="I110" s="1"/>
    </row>
    <row r="111" ht="12.75" customHeight="1">
      <c r="I111" s="1"/>
    </row>
    <row r="112" ht="12.75" customHeight="1">
      <c r="I112" s="1"/>
    </row>
    <row r="113" ht="12.75" customHeight="1">
      <c r="I113" s="1"/>
    </row>
    <row r="114" ht="12.75" customHeight="1">
      <c r="I114" s="1"/>
    </row>
    <row r="115" ht="12.75" customHeight="1">
      <c r="I115" s="1"/>
    </row>
    <row r="116" ht="12.75" customHeight="1">
      <c r="I116" s="1"/>
    </row>
    <row r="117" ht="12.75" customHeight="1">
      <c r="I117" s="1"/>
    </row>
    <row r="118" ht="12.75" customHeight="1">
      <c r="I118" s="1"/>
    </row>
    <row r="119" ht="12.75" customHeight="1">
      <c r="I119" s="1"/>
    </row>
    <row r="120" ht="12.75" customHeight="1">
      <c r="I120" s="1"/>
    </row>
    <row r="121" ht="12.75" customHeight="1">
      <c r="I121" s="1"/>
    </row>
    <row r="122" ht="12.75" customHeight="1">
      <c r="I122" s="1"/>
    </row>
    <row r="123" ht="12.75" customHeight="1">
      <c r="I123" s="1"/>
    </row>
    <row r="124" ht="12.75" customHeight="1">
      <c r="I124" s="1"/>
    </row>
    <row r="125" ht="12.75" customHeight="1">
      <c r="I125" s="1"/>
    </row>
    <row r="126" ht="12.75" customHeight="1">
      <c r="I126" s="1"/>
    </row>
    <row r="127" ht="12.75" customHeight="1">
      <c r="I127" s="1"/>
    </row>
    <row r="128" ht="12.75" customHeight="1">
      <c r="I128" s="1"/>
    </row>
    <row r="129" ht="12.75" customHeight="1">
      <c r="I129" s="1"/>
    </row>
    <row r="130" ht="12.75" customHeight="1">
      <c r="I130" s="1"/>
    </row>
    <row r="131" ht="12.75" customHeight="1">
      <c r="I131" s="1"/>
    </row>
    <row r="132" ht="12.75" customHeight="1">
      <c r="I132" s="1"/>
    </row>
    <row r="133" ht="12.75" customHeight="1">
      <c r="I133" s="1"/>
    </row>
    <row r="134" ht="12.75" customHeight="1">
      <c r="I134" s="1"/>
    </row>
    <row r="135" ht="12.75" customHeight="1">
      <c r="I135" s="1"/>
    </row>
    <row r="136" ht="12.75" customHeight="1">
      <c r="I136" s="1"/>
    </row>
    <row r="137" ht="12.75" customHeight="1">
      <c r="I137" s="1"/>
    </row>
    <row r="138" ht="12.75" customHeight="1">
      <c r="I138" s="1"/>
    </row>
    <row r="139" ht="12.75" customHeight="1">
      <c r="I139" s="1"/>
    </row>
    <row r="140" ht="12.75" customHeight="1">
      <c r="I140" s="1"/>
    </row>
    <row r="141" ht="12.75" customHeight="1">
      <c r="I141" s="1"/>
    </row>
    <row r="142" ht="12.75" customHeight="1">
      <c r="I142" s="1"/>
    </row>
    <row r="143" ht="12.75" customHeight="1">
      <c r="I143" s="1"/>
    </row>
    <row r="144" ht="12.75" customHeight="1">
      <c r="I144" s="1"/>
    </row>
    <row r="145" ht="12.75" customHeight="1">
      <c r="I145" s="1"/>
    </row>
    <row r="146" ht="12.75" customHeight="1">
      <c r="I146" s="1"/>
    </row>
    <row r="147" ht="12.75" customHeight="1">
      <c r="I147" s="1"/>
    </row>
    <row r="148" ht="12.75" customHeight="1">
      <c r="I148" s="1"/>
    </row>
    <row r="149" ht="12.75" customHeight="1">
      <c r="I149" s="1"/>
    </row>
    <row r="150" ht="12.75" customHeight="1">
      <c r="I150" s="1"/>
    </row>
    <row r="151" ht="12.75" customHeight="1">
      <c r="I151" s="1"/>
    </row>
    <row r="152" ht="12.75" customHeight="1">
      <c r="I152" s="1"/>
    </row>
    <row r="153" ht="12.75" customHeight="1">
      <c r="I153" s="1"/>
    </row>
    <row r="154" ht="12.75" customHeight="1">
      <c r="I154" s="1"/>
    </row>
    <row r="155" ht="12.75" customHeight="1">
      <c r="I155" s="1"/>
    </row>
    <row r="156" ht="12.75" customHeight="1">
      <c r="I156" s="1"/>
    </row>
    <row r="157" ht="12.75" customHeight="1">
      <c r="I157" s="1"/>
    </row>
    <row r="158" ht="12.75" customHeight="1">
      <c r="I158" s="1"/>
    </row>
    <row r="159" ht="12.75" customHeight="1">
      <c r="I159" s="1"/>
    </row>
    <row r="160" ht="12.75" customHeight="1">
      <c r="I160" s="1"/>
    </row>
    <row r="161" ht="12.75" customHeight="1">
      <c r="I161" s="1"/>
    </row>
    <row r="162" ht="12.75" customHeight="1">
      <c r="I162" s="1"/>
    </row>
    <row r="163" ht="12.75" customHeight="1">
      <c r="I163" s="1"/>
    </row>
    <row r="164" ht="12.75" customHeight="1">
      <c r="I164" s="1"/>
    </row>
    <row r="165" ht="12.75" customHeight="1">
      <c r="I165" s="1"/>
    </row>
    <row r="166" ht="12.75" customHeight="1">
      <c r="I166" s="1"/>
    </row>
    <row r="167" ht="12.75" customHeight="1">
      <c r="I167" s="1"/>
    </row>
    <row r="168" ht="12.75" customHeight="1">
      <c r="I168" s="1"/>
    </row>
    <row r="169" ht="12.75" customHeight="1">
      <c r="I169" s="1"/>
    </row>
    <row r="170" ht="12.75" customHeight="1">
      <c r="I170" s="1"/>
    </row>
    <row r="171" ht="12.75" customHeight="1">
      <c r="I171" s="1"/>
    </row>
  </sheetData>
  <sheetProtection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115" zoomScaleNormal="115" zoomScalePageLayoutView="0" workbookViewId="0" topLeftCell="A55">
      <selection activeCell="B78" sqref="B78"/>
    </sheetView>
  </sheetViews>
  <sheetFormatPr defaultColWidth="12.57421875" defaultRowHeight="12.75" customHeight="1"/>
  <cols>
    <col min="1" max="1" width="47.57421875" style="1" customWidth="1"/>
    <col min="2" max="2" width="12.57421875" style="30" customWidth="1"/>
    <col min="3" max="3" width="14.28125" style="1" customWidth="1"/>
    <col min="4" max="4" width="21.57421875" style="1" customWidth="1"/>
    <col min="5" max="5" width="18.7109375" style="1" customWidth="1"/>
    <col min="6" max="6" width="25.28125" style="1" customWidth="1"/>
    <col min="7" max="7" width="17.57421875" style="1" customWidth="1"/>
    <col min="8" max="8" width="36.57421875" style="1" customWidth="1"/>
    <col min="9" max="11" width="12.00390625" style="2" customWidth="1"/>
    <col min="12" max="16384" width="12.57421875" style="2" customWidth="1"/>
  </cols>
  <sheetData>
    <row r="1" ht="13.5" customHeight="1">
      <c r="I1" s="1"/>
    </row>
    <row r="2" spans="1:9" ht="18" customHeight="1">
      <c r="A2" s="165" t="s">
        <v>87</v>
      </c>
      <c r="B2" s="166" t="s">
        <v>145</v>
      </c>
      <c r="D2" s="176" t="s">
        <v>82</v>
      </c>
      <c r="I2" s="1"/>
    </row>
    <row r="3" spans="1:9" ht="13.5" customHeight="1">
      <c r="A3" s="11"/>
      <c r="B3" s="40"/>
      <c r="D3" s="145" t="s">
        <v>83</v>
      </c>
      <c r="I3" s="1"/>
    </row>
    <row r="4" spans="1:9" ht="13.5" customHeight="1">
      <c r="A4" s="11"/>
      <c r="B4" s="40"/>
      <c r="D4" s="175" t="s">
        <v>84</v>
      </c>
      <c r="I4" s="1"/>
    </row>
    <row r="5" spans="1:9" ht="13.5" customHeight="1">
      <c r="A5" s="11"/>
      <c r="B5" s="40"/>
      <c r="D5" s="146" t="s">
        <v>85</v>
      </c>
      <c r="I5" s="1"/>
    </row>
    <row r="6" spans="1:9" ht="13.5" customHeight="1">
      <c r="A6" s="11"/>
      <c r="B6" s="40"/>
      <c r="I6" s="1"/>
    </row>
    <row r="7" spans="1:9" ht="13.5" customHeight="1">
      <c r="A7" s="181" t="s">
        <v>0</v>
      </c>
      <c r="B7" s="182"/>
      <c r="C7" s="182"/>
      <c r="D7" s="182"/>
      <c r="E7" s="182"/>
      <c r="F7" s="182"/>
      <c r="G7" s="182"/>
      <c r="I7" s="1"/>
    </row>
    <row r="8" ht="13.5" customHeight="1" thickBot="1">
      <c r="I8" s="1"/>
    </row>
    <row r="9" spans="1:9" ht="25.5" customHeight="1" thickBot="1">
      <c r="A9" s="160" t="s">
        <v>43</v>
      </c>
      <c r="B9" s="161" t="s">
        <v>44</v>
      </c>
      <c r="C9" s="162" t="s">
        <v>45</v>
      </c>
      <c r="D9" s="163" t="s">
        <v>46</v>
      </c>
      <c r="E9" s="161" t="s">
        <v>47</v>
      </c>
      <c r="F9" s="161" t="s">
        <v>48</v>
      </c>
      <c r="G9" s="164" t="s">
        <v>49</v>
      </c>
      <c r="I9" s="1"/>
    </row>
    <row r="10" spans="1:9" ht="12.75" customHeight="1">
      <c r="A10" s="155" t="s">
        <v>50</v>
      </c>
      <c r="B10" s="156">
        <v>10</v>
      </c>
      <c r="C10" s="157">
        <v>54</v>
      </c>
      <c r="D10" s="158">
        <f>+B10*C10</f>
        <v>540</v>
      </c>
      <c r="E10" s="179">
        <v>540</v>
      </c>
      <c r="F10" s="158">
        <f>+D10-E10</f>
        <v>0</v>
      </c>
      <c r="G10" s="179">
        <v>0</v>
      </c>
      <c r="I10" s="1"/>
    </row>
    <row r="11" spans="1:9" ht="12.75" customHeight="1">
      <c r="A11" s="23" t="s">
        <v>51</v>
      </c>
      <c r="B11" s="5">
        <v>8</v>
      </c>
      <c r="C11" s="54">
        <v>54</v>
      </c>
      <c r="D11" s="55">
        <f aca="true" t="shared" si="0" ref="D11:D20">+B11*C11</f>
        <v>432</v>
      </c>
      <c r="E11" s="179">
        <v>432</v>
      </c>
      <c r="F11" s="55">
        <f aca="true" t="shared" si="1" ref="F11:F20">+D11-E11</f>
        <v>0</v>
      </c>
      <c r="G11" s="180">
        <v>0</v>
      </c>
      <c r="I11" s="1"/>
    </row>
    <row r="12" spans="1:9" ht="12.75" customHeight="1">
      <c r="A12" s="23" t="s">
        <v>52</v>
      </c>
      <c r="B12" s="5">
        <v>13</v>
      </c>
      <c r="C12" s="54">
        <v>54</v>
      </c>
      <c r="D12" s="55">
        <f t="shared" si="0"/>
        <v>702</v>
      </c>
      <c r="E12" s="179">
        <v>702</v>
      </c>
      <c r="F12" s="55">
        <f t="shared" si="1"/>
        <v>0</v>
      </c>
      <c r="G12" s="180">
        <v>0</v>
      </c>
      <c r="H12" s="16"/>
      <c r="I12" s="1"/>
    </row>
    <row r="13" spans="1:9" ht="12.75" customHeight="1">
      <c r="A13" s="23" t="s">
        <v>53</v>
      </c>
      <c r="B13" s="5">
        <v>9</v>
      </c>
      <c r="C13" s="54">
        <v>54</v>
      </c>
      <c r="D13" s="55">
        <f t="shared" si="0"/>
        <v>486</v>
      </c>
      <c r="E13" s="179">
        <v>486</v>
      </c>
      <c r="F13" s="55">
        <f t="shared" si="1"/>
        <v>0</v>
      </c>
      <c r="G13" s="180">
        <v>0</v>
      </c>
      <c r="I13" s="1"/>
    </row>
    <row r="14" spans="1:9" ht="12.75" customHeight="1">
      <c r="A14" s="23" t="s">
        <v>54</v>
      </c>
      <c r="B14" s="5">
        <v>17</v>
      </c>
      <c r="C14" s="54">
        <v>54</v>
      </c>
      <c r="D14" s="55">
        <f t="shared" si="0"/>
        <v>918</v>
      </c>
      <c r="E14" s="179">
        <v>918</v>
      </c>
      <c r="F14" s="55">
        <f t="shared" si="1"/>
        <v>0</v>
      </c>
      <c r="G14" s="180">
        <v>0</v>
      </c>
      <c r="H14" s="16"/>
      <c r="I14" s="1"/>
    </row>
    <row r="15" spans="1:9" ht="12.75" customHeight="1">
      <c r="A15" s="23" t="s">
        <v>55</v>
      </c>
      <c r="B15" s="5">
        <v>12</v>
      </c>
      <c r="C15" s="54">
        <v>54</v>
      </c>
      <c r="D15" s="55">
        <f t="shared" si="0"/>
        <v>648</v>
      </c>
      <c r="E15" s="179">
        <v>648</v>
      </c>
      <c r="F15" s="55">
        <f t="shared" si="1"/>
        <v>0</v>
      </c>
      <c r="G15" s="180">
        <v>0</v>
      </c>
      <c r="I15" s="1"/>
    </row>
    <row r="16" spans="1:9" ht="12.75" customHeight="1">
      <c r="A16" s="23" t="s">
        <v>56</v>
      </c>
      <c r="B16" s="5">
        <v>9</v>
      </c>
      <c r="C16" s="54">
        <v>54</v>
      </c>
      <c r="D16" s="55">
        <f t="shared" si="0"/>
        <v>486</v>
      </c>
      <c r="E16" s="179">
        <v>486</v>
      </c>
      <c r="F16" s="55">
        <f t="shared" si="1"/>
        <v>0</v>
      </c>
      <c r="G16" s="180">
        <v>0</v>
      </c>
      <c r="H16" s="16"/>
      <c r="I16" s="1"/>
    </row>
    <row r="17" spans="1:9" ht="12.75" customHeight="1">
      <c r="A17" s="23" t="s">
        <v>57</v>
      </c>
      <c r="B17" s="5">
        <v>14</v>
      </c>
      <c r="C17" s="54">
        <v>54</v>
      </c>
      <c r="D17" s="55">
        <f t="shared" si="0"/>
        <v>756</v>
      </c>
      <c r="E17" s="179">
        <v>756</v>
      </c>
      <c r="F17" s="55">
        <f>+D17-E17</f>
        <v>0</v>
      </c>
      <c r="G17" s="180">
        <v>0</v>
      </c>
      <c r="H17" s="7"/>
      <c r="I17" s="1"/>
    </row>
    <row r="18" spans="1:9" ht="12.75" customHeight="1">
      <c r="A18" s="23" t="s">
        <v>58</v>
      </c>
      <c r="B18" s="5">
        <v>3</v>
      </c>
      <c r="C18" s="54">
        <v>54</v>
      </c>
      <c r="D18" s="55">
        <f t="shared" si="0"/>
        <v>162</v>
      </c>
      <c r="E18" s="179">
        <v>162</v>
      </c>
      <c r="F18" s="55">
        <f>+D18-E18</f>
        <v>0</v>
      </c>
      <c r="G18" s="180">
        <v>0</v>
      </c>
      <c r="I18" s="1"/>
    </row>
    <row r="19" spans="1:9" ht="12.75" customHeight="1">
      <c r="A19" s="17" t="s">
        <v>59</v>
      </c>
      <c r="B19" s="5">
        <v>5</v>
      </c>
      <c r="C19" s="54">
        <v>54</v>
      </c>
      <c r="D19" s="55">
        <f t="shared" si="0"/>
        <v>270</v>
      </c>
      <c r="E19" s="179">
        <v>270</v>
      </c>
      <c r="F19" s="55">
        <f>+D19-E19</f>
        <v>0</v>
      </c>
      <c r="G19" s="180">
        <v>0</v>
      </c>
      <c r="I19" s="1"/>
    </row>
    <row r="20" spans="1:9" ht="13.5" customHeight="1" thickBot="1">
      <c r="A20" s="17" t="s">
        <v>89</v>
      </c>
      <c r="B20" s="5">
        <v>5</v>
      </c>
      <c r="C20" s="54">
        <v>54</v>
      </c>
      <c r="D20" s="55">
        <f t="shared" si="0"/>
        <v>270</v>
      </c>
      <c r="E20" s="179">
        <v>270</v>
      </c>
      <c r="F20" s="55">
        <f t="shared" si="1"/>
        <v>0</v>
      </c>
      <c r="G20" s="180">
        <v>0</v>
      </c>
      <c r="I20" s="1"/>
    </row>
    <row r="21" spans="1:9" ht="13.5" customHeight="1" thickBot="1">
      <c r="A21" s="8" t="s">
        <v>60</v>
      </c>
      <c r="B21" s="34">
        <f>SUM(B10:B20)</f>
        <v>105</v>
      </c>
      <c r="C21" s="34">
        <f>SUM(C10:C20)</f>
        <v>594</v>
      </c>
      <c r="D21" s="34">
        <f>SUM(D10:D20)</f>
        <v>5670</v>
      </c>
      <c r="E21" s="129">
        <f>SUM(E10:E20)</f>
        <v>5670</v>
      </c>
      <c r="F21" s="34">
        <f>SUM(F10:F20)</f>
        <v>0</v>
      </c>
      <c r="G21" s="129">
        <f>SUM(G10:G20)</f>
        <v>0</v>
      </c>
      <c r="I21" s="1"/>
    </row>
    <row r="22" spans="1:9" ht="13.5" customHeight="1" thickBot="1">
      <c r="A22" s="11"/>
      <c r="B22" s="50"/>
      <c r="C22" s="50"/>
      <c r="D22" s="50"/>
      <c r="E22" s="50"/>
      <c r="F22" s="50"/>
      <c r="G22" s="50"/>
      <c r="I22" s="1"/>
    </row>
    <row r="23" spans="1:9" ht="13.5" customHeight="1" thickBot="1">
      <c r="A23" s="128" t="s">
        <v>3</v>
      </c>
      <c r="B23" s="127">
        <v>0</v>
      </c>
      <c r="C23" s="50"/>
      <c r="D23" s="50"/>
      <c r="E23" s="50"/>
      <c r="F23" s="50"/>
      <c r="G23" s="50"/>
      <c r="I23" s="1"/>
    </row>
    <row r="24" ht="12.75" customHeight="1">
      <c r="I24" s="1"/>
    </row>
    <row r="25" spans="1:9" ht="12.75" customHeight="1">
      <c r="A25" s="142" t="s">
        <v>136</v>
      </c>
      <c r="B25" s="143"/>
      <c r="C25" s="142"/>
      <c r="D25" s="142"/>
      <c r="E25" s="142"/>
      <c r="F25" s="142"/>
      <c r="G25" s="142"/>
      <c r="I25" s="1"/>
    </row>
    <row r="26" ht="12.75" customHeight="1">
      <c r="I26" s="1"/>
    </row>
    <row r="27" spans="1:9" ht="12.75" customHeight="1">
      <c r="A27" s="14" t="s">
        <v>5</v>
      </c>
      <c r="B27" s="39"/>
      <c r="I27" s="1"/>
    </row>
    <row r="28" spans="3:9" ht="12.75" customHeight="1">
      <c r="C28" s="24" t="s">
        <v>33</v>
      </c>
      <c r="D28" s="24" t="s">
        <v>8</v>
      </c>
      <c r="E28" s="120" t="s">
        <v>6</v>
      </c>
      <c r="F28" s="122">
        <v>860</v>
      </c>
      <c r="I28" s="1"/>
    </row>
    <row r="29" spans="1:9" ht="12.75" customHeight="1">
      <c r="A29" s="4" t="s">
        <v>147</v>
      </c>
      <c r="B29" s="53">
        <f>+F28*C29</f>
        <v>860</v>
      </c>
      <c r="C29" s="24">
        <v>1</v>
      </c>
      <c r="D29" s="24">
        <v>1</v>
      </c>
      <c r="E29" s="121" t="s">
        <v>8</v>
      </c>
      <c r="F29" s="122">
        <v>125</v>
      </c>
      <c r="I29" s="1"/>
    </row>
    <row r="30" spans="1:9" ht="12.75" customHeight="1">
      <c r="A30" s="4" t="s">
        <v>34</v>
      </c>
      <c r="B30" s="53">
        <f>+B29*C30</f>
        <v>860</v>
      </c>
      <c r="C30" s="24">
        <v>1</v>
      </c>
      <c r="D30" s="24">
        <v>0</v>
      </c>
      <c r="I30" s="1"/>
    </row>
    <row r="31" spans="1:9" ht="12.75" customHeight="1">
      <c r="A31" s="4" t="s">
        <v>35</v>
      </c>
      <c r="B31" s="53">
        <f>+B30*C31</f>
        <v>860</v>
      </c>
      <c r="C31" s="24">
        <v>1</v>
      </c>
      <c r="D31" s="24">
        <v>0</v>
      </c>
      <c r="I31" s="1"/>
    </row>
    <row r="32" spans="1:9" ht="12.75" customHeight="1">
      <c r="A32" s="4" t="s">
        <v>36</v>
      </c>
      <c r="B32" s="53">
        <f>+B31*C32</f>
        <v>860</v>
      </c>
      <c r="C32" s="24">
        <v>1</v>
      </c>
      <c r="D32" s="24">
        <v>0</v>
      </c>
      <c r="I32" s="1"/>
    </row>
    <row r="33" spans="1:9" ht="12.75" customHeight="1">
      <c r="A33" s="25" t="s">
        <v>7</v>
      </c>
      <c r="B33" s="111">
        <v>695.8</v>
      </c>
      <c r="C33" s="110">
        <f>SUM(C29:C32)</f>
        <v>4</v>
      </c>
      <c r="D33" s="110">
        <f>SUM(D29:D32)</f>
        <v>1</v>
      </c>
      <c r="E33" s="177"/>
      <c r="I33" s="1"/>
    </row>
    <row r="34" spans="1:9" ht="12.75" customHeight="1" thickBot="1">
      <c r="A34" s="153" t="s">
        <v>37</v>
      </c>
      <c r="B34" s="51">
        <f>+F29*D33</f>
        <v>125</v>
      </c>
      <c r="D34" s="178" t="s">
        <v>148</v>
      </c>
      <c r="I34" s="1"/>
    </row>
    <row r="35" spans="1:9" ht="13.5" customHeight="1" thickBot="1">
      <c r="A35" s="135" t="s">
        <v>9</v>
      </c>
      <c r="B35" s="154">
        <f>SUM(B29:B34)</f>
        <v>4260.8</v>
      </c>
      <c r="I35" s="1"/>
    </row>
    <row r="36" spans="1:9" ht="13.5" customHeight="1" thickBot="1">
      <c r="A36" s="11"/>
      <c r="B36" s="1"/>
      <c r="I36" s="1"/>
    </row>
    <row r="37" spans="1:9" ht="13.5" customHeight="1" thickBot="1">
      <c r="A37" s="130" t="s">
        <v>135</v>
      </c>
      <c r="B37" s="126">
        <v>1200</v>
      </c>
      <c r="I37" s="1"/>
    </row>
    <row r="38" spans="2:9" ht="12.75" customHeight="1">
      <c r="B38" s="41"/>
      <c r="I38" s="1"/>
    </row>
    <row r="39" spans="1:9" ht="12.75" customHeight="1">
      <c r="A39" s="112" t="s">
        <v>131</v>
      </c>
      <c r="B39" s="113"/>
      <c r="I39" s="1"/>
    </row>
    <row r="40" spans="1:9" ht="12.75" customHeight="1">
      <c r="A40" s="114" t="s">
        <v>38</v>
      </c>
      <c r="B40" s="167">
        <v>5.29</v>
      </c>
      <c r="I40" s="1"/>
    </row>
    <row r="41" spans="1:9" ht="13.5" customHeight="1">
      <c r="A41" s="114" t="s">
        <v>39</v>
      </c>
      <c r="B41" s="167">
        <v>21.69</v>
      </c>
      <c r="I41" s="1"/>
    </row>
    <row r="42" spans="1:9" ht="13.5" customHeight="1">
      <c r="A42" s="114" t="s">
        <v>88</v>
      </c>
      <c r="B42" s="167">
        <v>61.95</v>
      </c>
      <c r="I42" s="1"/>
    </row>
    <row r="43" spans="1:9" ht="13.5" customHeight="1" thickBot="1">
      <c r="A43" s="123" t="s">
        <v>132</v>
      </c>
      <c r="B43" s="167">
        <v>0</v>
      </c>
      <c r="I43" s="1"/>
    </row>
    <row r="44" spans="1:9" ht="13.5" customHeight="1" thickBot="1">
      <c r="A44" s="124" t="s">
        <v>10</v>
      </c>
      <c r="B44" s="125">
        <f>SUM(B40:B43)</f>
        <v>88.93</v>
      </c>
      <c r="I44" s="1"/>
    </row>
    <row r="45" ht="12.75" customHeight="1">
      <c r="I45" s="1"/>
    </row>
    <row r="46" spans="1:9" ht="15.75" customHeight="1">
      <c r="A46" s="131" t="s">
        <v>40</v>
      </c>
      <c r="B46" s="132"/>
      <c r="C46" s="22" t="s">
        <v>41</v>
      </c>
      <c r="I46" s="1"/>
    </row>
    <row r="47" spans="1:9" ht="12.75" customHeight="1">
      <c r="A47" s="4" t="s">
        <v>146</v>
      </c>
      <c r="B47" s="167">
        <v>455</v>
      </c>
      <c r="C47" s="4" t="s">
        <v>149</v>
      </c>
      <c r="I47" s="1"/>
    </row>
    <row r="48" spans="1:9" ht="12.75" customHeight="1">
      <c r="A48" s="4"/>
      <c r="B48" s="167">
        <v>0</v>
      </c>
      <c r="C48" s="4"/>
      <c r="I48" s="1"/>
    </row>
    <row r="49" spans="1:9" ht="12.75" customHeight="1">
      <c r="A49" s="4"/>
      <c r="B49" s="167">
        <v>0</v>
      </c>
      <c r="C49" s="4"/>
      <c r="I49" s="1"/>
    </row>
    <row r="50" spans="1:9" ht="13.5" customHeight="1" thickBot="1">
      <c r="A50" s="6"/>
      <c r="B50" s="167">
        <v>0</v>
      </c>
      <c r="C50" s="4"/>
      <c r="I50" s="1"/>
    </row>
    <row r="51" spans="1:9" ht="13.5" customHeight="1" thickBot="1">
      <c r="A51" s="8" t="s">
        <v>42</v>
      </c>
      <c r="B51" s="115">
        <f>SUM(B47:B50)</f>
        <v>455</v>
      </c>
      <c r="I51" s="1"/>
    </row>
    <row r="52" ht="12.75" customHeight="1" thickBot="1">
      <c r="I52" s="1"/>
    </row>
    <row r="53" spans="1:9" ht="13.5" customHeight="1" thickBot="1">
      <c r="A53" s="139" t="s">
        <v>139</v>
      </c>
      <c r="B53" s="137"/>
      <c r="C53" s="140"/>
      <c r="D53" s="141"/>
      <c r="E53" s="138"/>
      <c r="F53" s="138"/>
      <c r="I53" s="1"/>
    </row>
    <row r="54" spans="2:9" ht="12.75" customHeight="1">
      <c r="B54" s="48" t="s">
        <v>81</v>
      </c>
      <c r="I54" s="1"/>
    </row>
    <row r="55" spans="1:9" ht="12.75" customHeight="1">
      <c r="A55" s="3" t="s">
        <v>0</v>
      </c>
      <c r="B55" s="49"/>
      <c r="D55" s="2"/>
      <c r="I55" s="1"/>
    </row>
    <row r="56" spans="1:9" ht="12.75" customHeight="1">
      <c r="A56" s="4" t="s">
        <v>1</v>
      </c>
      <c r="B56" s="33">
        <f>SUM(E21)</f>
        <v>5670</v>
      </c>
      <c r="D56" s="2"/>
      <c r="I56" s="1"/>
    </row>
    <row r="57" spans="1:9" ht="13.5" customHeight="1">
      <c r="A57" s="4" t="s">
        <v>2</v>
      </c>
      <c r="B57" s="33">
        <f>SUM(G21)</f>
        <v>0</v>
      </c>
      <c r="D57" s="2"/>
      <c r="I57" s="1"/>
    </row>
    <row r="58" spans="1:9" ht="13.5" customHeight="1" thickBot="1">
      <c r="A58" s="6" t="s">
        <v>3</v>
      </c>
      <c r="B58" s="136">
        <f>+B23</f>
        <v>0</v>
      </c>
      <c r="C58" s="7"/>
      <c r="D58" s="2"/>
      <c r="I58" s="1"/>
    </row>
    <row r="59" spans="1:9" ht="13.5" customHeight="1" thickBot="1">
      <c r="A59" s="8" t="s">
        <v>4</v>
      </c>
      <c r="B59" s="9">
        <f>SUM(B56:B58)</f>
        <v>5670</v>
      </c>
      <c r="I59" s="1"/>
    </row>
    <row r="60" spans="1:9" ht="12.75" customHeight="1">
      <c r="A60" s="10"/>
      <c r="B60" s="50"/>
      <c r="I60" s="1"/>
    </row>
    <row r="61" spans="1:9" ht="12.75" customHeight="1">
      <c r="A61" s="12" t="s">
        <v>140</v>
      </c>
      <c r="B61" s="13"/>
      <c r="D61" s="16"/>
      <c r="I61" s="1"/>
    </row>
    <row r="62" spans="1:9" ht="12.75" customHeight="1">
      <c r="A62" s="4" t="s">
        <v>6</v>
      </c>
      <c r="B62" s="133">
        <f>SUM(B29:B32)</f>
        <v>3440</v>
      </c>
      <c r="E62" s="16"/>
      <c r="F62" s="16"/>
      <c r="G62" s="16"/>
      <c r="H62" s="16"/>
      <c r="I62" s="16"/>
    </row>
    <row r="63" spans="1:9" ht="12.75" customHeight="1">
      <c r="A63" s="4" t="s">
        <v>7</v>
      </c>
      <c r="B63" s="133">
        <f>+B33</f>
        <v>695.8</v>
      </c>
      <c r="E63" s="16"/>
      <c r="F63" s="16"/>
      <c r="G63" s="16"/>
      <c r="H63" s="16"/>
      <c r="I63" s="16"/>
    </row>
    <row r="64" spans="1:9" ht="13.5" customHeight="1">
      <c r="A64" s="4" t="s">
        <v>8</v>
      </c>
      <c r="B64" s="133">
        <f>+B34</f>
        <v>125</v>
      </c>
      <c r="C64" s="16"/>
      <c r="D64" s="16"/>
      <c r="E64" s="16"/>
      <c r="F64" s="16"/>
      <c r="G64" s="16"/>
      <c r="H64" s="16"/>
      <c r="I64" s="16"/>
    </row>
    <row r="65" spans="1:9" ht="13.5" customHeight="1">
      <c r="A65" s="4" t="s">
        <v>138</v>
      </c>
      <c r="B65" s="133">
        <f>SUM(B44)</f>
        <v>88.93</v>
      </c>
      <c r="I65" s="1"/>
    </row>
    <row r="66" spans="1:9" ht="13.5" customHeight="1">
      <c r="A66" s="4" t="s">
        <v>11</v>
      </c>
      <c r="B66" s="133">
        <f>SUM(B37)</f>
        <v>1200</v>
      </c>
      <c r="I66" s="1"/>
    </row>
    <row r="67" spans="1:9" ht="13.5" customHeight="1">
      <c r="A67" s="4" t="s">
        <v>12</v>
      </c>
      <c r="B67" s="133">
        <f>SUM(B51)</f>
        <v>455</v>
      </c>
      <c r="I67" s="1"/>
    </row>
    <row r="68" spans="1:9" ht="13.5" customHeight="1" thickBot="1">
      <c r="A68" s="6" t="s">
        <v>13</v>
      </c>
      <c r="B68" s="134">
        <f>+C80</f>
        <v>290</v>
      </c>
      <c r="I68" s="1"/>
    </row>
    <row r="69" spans="1:9" ht="12.75" customHeight="1" thickBot="1">
      <c r="A69" s="135" t="s">
        <v>137</v>
      </c>
      <c r="B69" s="52">
        <f>SUM(B62:B68)</f>
        <v>6294.7300000000005</v>
      </c>
      <c r="C69" s="21"/>
      <c r="D69" s="21"/>
      <c r="E69" s="21"/>
      <c r="F69" s="21"/>
      <c r="G69" s="21"/>
      <c r="H69" s="21"/>
      <c r="I69" s="21"/>
    </row>
    <row r="70" spans="1:9" ht="12.75" customHeight="1">
      <c r="A70" s="19"/>
      <c r="B70" s="20"/>
      <c r="C70" s="21"/>
      <c r="D70" s="21"/>
      <c r="E70" s="21"/>
      <c r="F70" s="21"/>
      <c r="G70" s="21"/>
      <c r="H70" s="21"/>
      <c r="I70" s="21"/>
    </row>
    <row r="71" spans="2:9" ht="12.75" customHeight="1">
      <c r="B71" s="27" t="s">
        <v>61</v>
      </c>
      <c r="C71" s="28" t="s">
        <v>62</v>
      </c>
      <c r="D71" s="27" t="s">
        <v>63</v>
      </c>
      <c r="E71" s="27" t="s">
        <v>64</v>
      </c>
      <c r="F71" s="169" t="s">
        <v>142</v>
      </c>
      <c r="G71" s="169" t="s">
        <v>144</v>
      </c>
      <c r="I71" s="1"/>
    </row>
    <row r="72" spans="1:9" ht="12.75" customHeight="1">
      <c r="A72" s="29" t="s">
        <v>65</v>
      </c>
      <c r="B72" s="46">
        <f>+'Gastos_ingresos Enero'!E72</f>
        <v>1157.0699999999997</v>
      </c>
      <c r="C72" s="47">
        <f>SUM(B59)</f>
        <v>5670</v>
      </c>
      <c r="D72" s="47">
        <f>+B69</f>
        <v>6294.7300000000005</v>
      </c>
      <c r="E72" s="15">
        <f>+B72+C72-D72</f>
        <v>532.3399999999992</v>
      </c>
      <c r="F72" s="170">
        <f>+E72-B72</f>
        <v>-624.7300000000005</v>
      </c>
      <c r="G72" s="173">
        <f>+B69/B21*0.9</f>
        <v>53.95482857142858</v>
      </c>
      <c r="I72" s="1"/>
    </row>
    <row r="73" spans="1:9" ht="12.75" customHeight="1">
      <c r="A73" s="10"/>
      <c r="B73" s="31"/>
      <c r="C73" s="32"/>
      <c r="D73" s="31"/>
      <c r="E73" s="31"/>
      <c r="I73" s="1"/>
    </row>
    <row r="74" spans="1:9" ht="12.75" customHeight="1">
      <c r="A74" s="147" t="s">
        <v>67</v>
      </c>
      <c r="B74" s="148" t="s">
        <v>61</v>
      </c>
      <c r="C74" s="148" t="s">
        <v>62</v>
      </c>
      <c r="D74" s="148" t="s">
        <v>63</v>
      </c>
      <c r="E74" s="148" t="s">
        <v>64</v>
      </c>
      <c r="I74" s="1"/>
    </row>
    <row r="75" spans="1:9" ht="12.75" customHeight="1">
      <c r="A75" s="4" t="s">
        <v>68</v>
      </c>
      <c r="B75" s="46">
        <f>+'Gastos_ingresos Enero'!E75</f>
        <v>7969.5</v>
      </c>
      <c r="C75" s="56">
        <v>0</v>
      </c>
      <c r="D75" s="118">
        <v>0</v>
      </c>
      <c r="E75" s="47">
        <f>+B75+C75-D75</f>
        <v>7969.5</v>
      </c>
      <c r="I75" s="1"/>
    </row>
    <row r="76" spans="1:9" ht="12.75" customHeight="1">
      <c r="A76" s="4" t="s">
        <v>69</v>
      </c>
      <c r="B76" s="46">
        <f>+'Gastos_ingresos Enero'!E76</f>
        <v>9549</v>
      </c>
      <c r="C76" s="56">
        <v>150</v>
      </c>
      <c r="D76" s="118">
        <v>0</v>
      </c>
      <c r="E76" s="47">
        <f>+B76+C76-D76</f>
        <v>9699</v>
      </c>
      <c r="I76" s="1"/>
    </row>
    <row r="77" spans="1:9" ht="12.75" customHeight="1">
      <c r="A77" s="4" t="s">
        <v>70</v>
      </c>
      <c r="B77" s="46">
        <f>+'Gastos_ingresos Enero'!E77</f>
        <v>3841</v>
      </c>
      <c r="C77" s="56">
        <v>100</v>
      </c>
      <c r="D77" s="118">
        <v>0</v>
      </c>
      <c r="E77" s="47">
        <f>+B77+C77-D77</f>
        <v>3941</v>
      </c>
      <c r="I77" s="1"/>
    </row>
    <row r="78" spans="1:9" ht="12.75" customHeight="1">
      <c r="A78" s="4" t="s">
        <v>71</v>
      </c>
      <c r="B78" s="46">
        <f>+'Gastos_ingresos Enero'!E78</f>
        <v>1116</v>
      </c>
      <c r="C78" s="56">
        <v>40</v>
      </c>
      <c r="D78" s="118">
        <v>0</v>
      </c>
      <c r="E78" s="47">
        <f>+B78+C78-D78</f>
        <v>1156</v>
      </c>
      <c r="I78" s="1"/>
    </row>
    <row r="79" spans="1:9" ht="13.5" customHeight="1" thickBot="1">
      <c r="A79" s="6" t="s">
        <v>72</v>
      </c>
      <c r="B79" s="46">
        <f>+'Gastos_ingresos Enero'!E79</f>
        <v>663</v>
      </c>
      <c r="C79" s="56">
        <v>0</v>
      </c>
      <c r="D79" s="118">
        <v>0</v>
      </c>
      <c r="E79" s="47">
        <f>+B79+C79-D79</f>
        <v>663</v>
      </c>
      <c r="F79" s="1">
        <v>30191</v>
      </c>
      <c r="G79" s="16" t="s">
        <v>133</v>
      </c>
      <c r="I79" s="1"/>
    </row>
    <row r="80" spans="1:9" ht="13.5" customHeight="1" thickBot="1">
      <c r="A80" s="57" t="s">
        <v>73</v>
      </c>
      <c r="B80" s="117">
        <f>SUM(B75:B79)</f>
        <v>23138.5</v>
      </c>
      <c r="C80" s="117">
        <f>SUM(C75:C79)</f>
        <v>290</v>
      </c>
      <c r="D80" s="117">
        <f>SUM(D75:D79)</f>
        <v>0</v>
      </c>
      <c r="E80" s="117">
        <f>SUM(E75:E79)</f>
        <v>23428.5</v>
      </c>
      <c r="F80" s="18">
        <f>+B80+B82</f>
        <v>29393.5</v>
      </c>
      <c r="G80" s="16" t="s">
        <v>134</v>
      </c>
      <c r="I80" s="1"/>
    </row>
    <row r="81" spans="3:9" ht="12.75" customHeight="1">
      <c r="C81" s="30"/>
      <c r="D81" s="30"/>
      <c r="E81" s="30"/>
      <c r="F81" s="18">
        <f>+F79-F80</f>
        <v>797.5</v>
      </c>
      <c r="G81" s="16" t="s">
        <v>14</v>
      </c>
      <c r="I81" s="1"/>
    </row>
    <row r="82" spans="1:9" ht="13.5" customHeight="1">
      <c r="A82" s="149" t="s">
        <v>8</v>
      </c>
      <c r="B82" s="174">
        <f>+'Gastos_ingresos Enero'!E82</f>
        <v>6255</v>
      </c>
      <c r="C82" s="151">
        <v>125</v>
      </c>
      <c r="D82" s="171">
        <v>0</v>
      </c>
      <c r="E82" s="152">
        <f>+B82+C82-D82</f>
        <v>6380</v>
      </c>
      <c r="I82" s="1"/>
    </row>
    <row r="83" ht="13.5" customHeight="1">
      <c r="I83" s="1"/>
    </row>
    <row r="84" spans="1:9" ht="12.75" customHeight="1">
      <c r="A84" s="35" t="s">
        <v>143</v>
      </c>
      <c r="B84" s="36"/>
      <c r="C84" s="37"/>
      <c r="D84" s="37"/>
      <c r="E84" s="38">
        <f>SUM(E82,E80,E72)</f>
        <v>30340.84</v>
      </c>
      <c r="I84" s="1"/>
    </row>
    <row r="85" ht="12.75" customHeight="1">
      <c r="I85" s="1"/>
    </row>
    <row r="86" spans="1:9" ht="12.75" customHeight="1">
      <c r="A86" s="42" t="s">
        <v>74</v>
      </c>
      <c r="B86" s="43" t="s">
        <v>75</v>
      </c>
      <c r="C86" s="44" t="s">
        <v>62</v>
      </c>
      <c r="D86" s="44" t="s">
        <v>63</v>
      </c>
      <c r="E86" s="45" t="s">
        <v>64</v>
      </c>
      <c r="I86" s="1"/>
    </row>
    <row r="87" spans="1:9" ht="12.75" customHeight="1">
      <c r="A87" s="4" t="s">
        <v>76</v>
      </c>
      <c r="B87" s="46">
        <f>+'Gastos_ingresos Enero'!E87</f>
        <v>7343</v>
      </c>
      <c r="C87" s="118">
        <v>0</v>
      </c>
      <c r="D87" s="118">
        <v>0</v>
      </c>
      <c r="E87" s="15">
        <f>+B87+C87-D87</f>
        <v>7343</v>
      </c>
      <c r="I87" s="1"/>
    </row>
    <row r="88" spans="1:9" ht="12.75" customHeight="1">
      <c r="A88" s="4" t="s">
        <v>77</v>
      </c>
      <c r="B88" s="46">
        <f>+'Gastos_ingresos Enero'!E88</f>
        <v>2947</v>
      </c>
      <c r="C88" s="118">
        <v>0</v>
      </c>
      <c r="D88" s="118">
        <v>0</v>
      </c>
      <c r="E88" s="15">
        <f>+B88+C88-D88</f>
        <v>2947</v>
      </c>
      <c r="I88" s="1"/>
    </row>
    <row r="89" spans="1:9" ht="12.75" customHeight="1">
      <c r="A89" s="4" t="s">
        <v>78</v>
      </c>
      <c r="B89" s="46">
        <f>+'Gastos_ingresos Enero'!E89</f>
        <v>59</v>
      </c>
      <c r="C89" s="118">
        <v>475</v>
      </c>
      <c r="D89" s="118">
        <v>0</v>
      </c>
      <c r="E89" s="15">
        <f>+B89+C89-D89</f>
        <v>534</v>
      </c>
      <c r="I89" s="1"/>
    </row>
    <row r="90" spans="1:9" ht="12.75" customHeight="1">
      <c r="A90" s="4" t="s">
        <v>79</v>
      </c>
      <c r="B90" s="46">
        <f>+'Gastos_ingresos Enero'!E90</f>
        <v>3677.0699999999997</v>
      </c>
      <c r="C90" s="118">
        <v>0</v>
      </c>
      <c r="D90" s="172">
        <f>+B44+B33</f>
        <v>784.73</v>
      </c>
      <c r="E90" s="15">
        <f>+B90+C90-D90</f>
        <v>2892.3399999999997</v>
      </c>
      <c r="I90" s="1"/>
    </row>
    <row r="91" spans="1:9" ht="12.75" customHeight="1" thickBot="1">
      <c r="A91" s="4" t="s">
        <v>66</v>
      </c>
      <c r="B91" s="46">
        <f>+'Gastos_ingresos Enero'!E91</f>
        <v>16524</v>
      </c>
      <c r="C91" s="118">
        <v>0</v>
      </c>
      <c r="D91" s="118">
        <v>0</v>
      </c>
      <c r="E91" s="15">
        <f>+B91+C91-D91</f>
        <v>16524</v>
      </c>
      <c r="I91" s="1"/>
    </row>
    <row r="92" spans="1:9" ht="12.75" customHeight="1" thickBot="1">
      <c r="A92" s="58" t="s">
        <v>80</v>
      </c>
      <c r="B92" s="119">
        <f>SUM(B87:B91)</f>
        <v>30550.07</v>
      </c>
      <c r="C92" s="119">
        <f>SUM(C87:C91)</f>
        <v>475</v>
      </c>
      <c r="D92" s="119">
        <f>SUM(D87:D91)</f>
        <v>784.73</v>
      </c>
      <c r="E92" s="119">
        <f>SUM(E87:E91)</f>
        <v>30240.34</v>
      </c>
      <c r="I92" s="1"/>
    </row>
    <row r="93" ht="12.75" customHeight="1">
      <c r="I93" s="1"/>
    </row>
    <row r="94" ht="12.75" customHeight="1">
      <c r="I94" s="1"/>
    </row>
    <row r="95" ht="12.75" customHeight="1">
      <c r="I95" s="1"/>
    </row>
    <row r="96" ht="12.75" customHeight="1">
      <c r="I96" s="1"/>
    </row>
    <row r="97" ht="12.75" customHeight="1">
      <c r="I97" s="1"/>
    </row>
    <row r="98" ht="12.75" customHeight="1">
      <c r="I98" s="1"/>
    </row>
    <row r="99" ht="12.75" customHeight="1">
      <c r="I99" s="1"/>
    </row>
    <row r="100" ht="12.75" customHeight="1">
      <c r="I100" s="1"/>
    </row>
    <row r="101" ht="12.75" customHeight="1">
      <c r="I101" s="1"/>
    </row>
    <row r="102" ht="12.75" customHeight="1">
      <c r="I102" s="1"/>
    </row>
    <row r="103" ht="12.75" customHeight="1">
      <c r="I103" s="1"/>
    </row>
    <row r="104" ht="12.75" customHeight="1">
      <c r="I104" s="1"/>
    </row>
    <row r="105" ht="12.75" customHeight="1">
      <c r="I105" s="1"/>
    </row>
    <row r="106" ht="12.75" customHeight="1">
      <c r="I106" s="1"/>
    </row>
    <row r="107" ht="12.75" customHeight="1">
      <c r="I107" s="1"/>
    </row>
    <row r="108" ht="12.75" customHeight="1">
      <c r="I108" s="1"/>
    </row>
    <row r="109" ht="12.75" customHeight="1">
      <c r="I109" s="1"/>
    </row>
    <row r="110" ht="12.75" customHeight="1">
      <c r="I110" s="1"/>
    </row>
    <row r="111" ht="12.75" customHeight="1">
      <c r="I111" s="1"/>
    </row>
    <row r="112" ht="12.75" customHeight="1">
      <c r="I112" s="1"/>
    </row>
    <row r="113" ht="12.75" customHeight="1">
      <c r="I113" s="1"/>
    </row>
    <row r="114" ht="12.75" customHeight="1">
      <c r="I114" s="1"/>
    </row>
    <row r="115" ht="12.75" customHeight="1">
      <c r="I115" s="1"/>
    </row>
    <row r="116" ht="12.75" customHeight="1">
      <c r="I116" s="1"/>
    </row>
    <row r="117" ht="12.75" customHeight="1">
      <c r="I117" s="1"/>
    </row>
    <row r="118" ht="12.75" customHeight="1">
      <c r="I118" s="1"/>
    </row>
    <row r="119" ht="12.75" customHeight="1">
      <c r="I119" s="1"/>
    </row>
    <row r="120" ht="12.75" customHeight="1">
      <c r="I120" s="1"/>
    </row>
    <row r="121" ht="12.75" customHeight="1">
      <c r="I121" s="1"/>
    </row>
    <row r="122" ht="12.75" customHeight="1">
      <c r="I122" s="1"/>
    </row>
    <row r="123" ht="12.75" customHeight="1">
      <c r="I123" s="1"/>
    </row>
    <row r="124" ht="12.75" customHeight="1">
      <c r="I124" s="1"/>
    </row>
    <row r="125" ht="12.75" customHeight="1">
      <c r="I125" s="1"/>
    </row>
    <row r="126" ht="12.75" customHeight="1">
      <c r="I126" s="1"/>
    </row>
    <row r="127" ht="12.75" customHeight="1">
      <c r="I127" s="1"/>
    </row>
    <row r="128" ht="12.75" customHeight="1">
      <c r="I128" s="1"/>
    </row>
    <row r="129" ht="12.75" customHeight="1">
      <c r="I129" s="1"/>
    </row>
    <row r="130" ht="12.75" customHeight="1">
      <c r="I130" s="1"/>
    </row>
    <row r="131" ht="12.75" customHeight="1">
      <c r="I131" s="1"/>
    </row>
    <row r="132" ht="12.75" customHeight="1">
      <c r="I132" s="1"/>
    </row>
    <row r="133" ht="12.75" customHeight="1">
      <c r="I133" s="1"/>
    </row>
    <row r="134" ht="12.75" customHeight="1">
      <c r="I134" s="1"/>
    </row>
    <row r="135" ht="12.75" customHeight="1">
      <c r="I135" s="1"/>
    </row>
    <row r="136" ht="12.75" customHeight="1">
      <c r="I136" s="1"/>
    </row>
    <row r="137" ht="12.75" customHeight="1">
      <c r="I137" s="1"/>
    </row>
    <row r="138" ht="12.75" customHeight="1">
      <c r="I138" s="1"/>
    </row>
    <row r="139" ht="12.75" customHeight="1">
      <c r="I139" s="1"/>
    </row>
    <row r="140" ht="12.75" customHeight="1">
      <c r="I140" s="1"/>
    </row>
    <row r="141" ht="12.75" customHeight="1">
      <c r="I141" s="1"/>
    </row>
    <row r="142" ht="12.75" customHeight="1">
      <c r="I142" s="1"/>
    </row>
    <row r="143" ht="12.75" customHeight="1">
      <c r="I143" s="1"/>
    </row>
    <row r="144" ht="12.75" customHeight="1">
      <c r="I144" s="1"/>
    </row>
    <row r="145" ht="12.75" customHeight="1">
      <c r="I145" s="1"/>
    </row>
    <row r="146" ht="12.75" customHeight="1">
      <c r="I146" s="1"/>
    </row>
    <row r="147" ht="12.75" customHeight="1">
      <c r="I147" s="1"/>
    </row>
    <row r="148" ht="12.75" customHeight="1">
      <c r="I148" s="1"/>
    </row>
    <row r="149" ht="12.75" customHeight="1">
      <c r="I149" s="1"/>
    </row>
    <row r="150" ht="12.75" customHeight="1">
      <c r="I150" s="1"/>
    </row>
    <row r="151" ht="12.75" customHeight="1">
      <c r="I151" s="1"/>
    </row>
    <row r="152" ht="12.75" customHeight="1">
      <c r="I152" s="1"/>
    </row>
    <row r="153" ht="12.75" customHeight="1">
      <c r="I153" s="1"/>
    </row>
    <row r="154" ht="12.75" customHeight="1">
      <c r="I154" s="1"/>
    </row>
    <row r="155" ht="12.75" customHeight="1">
      <c r="I155" s="1"/>
    </row>
    <row r="156" ht="12.75" customHeight="1">
      <c r="I156" s="1"/>
    </row>
    <row r="157" ht="12.75" customHeight="1">
      <c r="I157" s="1"/>
    </row>
    <row r="158" ht="12.75" customHeight="1">
      <c r="I158" s="1"/>
    </row>
    <row r="159" ht="12.75" customHeight="1">
      <c r="I159" s="1"/>
    </row>
    <row r="160" ht="12.75" customHeight="1">
      <c r="I160" s="1"/>
    </row>
    <row r="161" ht="12.75" customHeight="1">
      <c r="I161" s="1"/>
    </row>
    <row r="162" ht="12.75" customHeight="1">
      <c r="I162" s="1"/>
    </row>
    <row r="163" ht="12.75" customHeight="1">
      <c r="I163" s="1"/>
    </row>
    <row r="164" ht="12.75" customHeight="1">
      <c r="I164" s="1"/>
    </row>
    <row r="165" ht="12.75" customHeight="1">
      <c r="I165" s="1"/>
    </row>
    <row r="166" ht="12.75" customHeight="1">
      <c r="I166" s="1"/>
    </row>
    <row r="167" ht="12.75" customHeight="1">
      <c r="I167" s="1"/>
    </row>
    <row r="168" ht="12.75" customHeight="1">
      <c r="I168" s="1"/>
    </row>
    <row r="169" ht="12.75" customHeight="1">
      <c r="I169" s="1"/>
    </row>
    <row r="170" ht="12.75" customHeight="1">
      <c r="I170" s="1"/>
    </row>
    <row r="171" ht="12.75" customHeight="1">
      <c r="I171" s="1"/>
    </row>
  </sheetData>
  <sheetProtection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53">
      <selection activeCell="B79" sqref="B79"/>
    </sheetView>
  </sheetViews>
  <sheetFormatPr defaultColWidth="12.57421875" defaultRowHeight="12.75"/>
  <cols>
    <col min="1" max="1" width="47.57421875" style="1" customWidth="1"/>
    <col min="2" max="2" width="12.57421875" style="30" customWidth="1"/>
    <col min="3" max="3" width="14.28125" style="1" customWidth="1"/>
    <col min="4" max="4" width="21.57421875" style="1" customWidth="1"/>
    <col min="5" max="5" width="18.7109375" style="1" customWidth="1"/>
    <col min="6" max="6" width="25.28125" style="1" customWidth="1"/>
    <col min="7" max="7" width="17.57421875" style="1" customWidth="1"/>
    <col min="8" max="8" width="36.57421875" style="1" customWidth="1"/>
    <col min="9" max="11" width="12.00390625" style="2" customWidth="1"/>
    <col min="12" max="16384" width="12.57421875" style="2" customWidth="1"/>
  </cols>
  <sheetData>
    <row r="1" ht="12.75">
      <c r="I1" s="1"/>
    </row>
    <row r="2" spans="1:9" ht="18">
      <c r="A2" s="165" t="s">
        <v>87</v>
      </c>
      <c r="B2" s="166" t="s">
        <v>145</v>
      </c>
      <c r="D2" s="176" t="s">
        <v>82</v>
      </c>
      <c r="I2" s="1"/>
    </row>
    <row r="3" spans="1:9" ht="12.75">
      <c r="A3" s="11"/>
      <c r="B3" s="40"/>
      <c r="D3" s="145" t="s">
        <v>83</v>
      </c>
      <c r="I3" s="1"/>
    </row>
    <row r="4" spans="1:9" ht="12.75">
      <c r="A4" s="11"/>
      <c r="B4" s="40"/>
      <c r="D4" s="175" t="s">
        <v>84</v>
      </c>
      <c r="I4" s="1"/>
    </row>
    <row r="5" spans="1:9" ht="12.75">
      <c r="A5" s="11"/>
      <c r="B5" s="40"/>
      <c r="D5" s="146" t="s">
        <v>85</v>
      </c>
      <c r="I5" s="1"/>
    </row>
    <row r="6" spans="1:9" ht="12.75">
      <c r="A6" s="11"/>
      <c r="B6" s="40"/>
      <c r="I6" s="1"/>
    </row>
    <row r="7" spans="1:9" ht="12.75">
      <c r="A7" s="181" t="s">
        <v>0</v>
      </c>
      <c r="B7" s="182"/>
      <c r="C7" s="182"/>
      <c r="D7" s="182"/>
      <c r="E7" s="182"/>
      <c r="F7" s="182"/>
      <c r="G7" s="182"/>
      <c r="I7" s="1"/>
    </row>
    <row r="8" ht="13.5" thickBot="1">
      <c r="I8" s="1"/>
    </row>
    <row r="9" spans="1:9" ht="26.25" thickBot="1">
      <c r="A9" s="160" t="s">
        <v>43</v>
      </c>
      <c r="B9" s="161" t="s">
        <v>44</v>
      </c>
      <c r="C9" s="162" t="s">
        <v>45</v>
      </c>
      <c r="D9" s="163" t="s">
        <v>46</v>
      </c>
      <c r="E9" s="161" t="s">
        <v>47</v>
      </c>
      <c r="F9" s="161" t="s">
        <v>48</v>
      </c>
      <c r="G9" s="164" t="s">
        <v>49</v>
      </c>
      <c r="I9" s="1"/>
    </row>
    <row r="10" spans="1:9" ht="12.75">
      <c r="A10" s="155" t="s">
        <v>50</v>
      </c>
      <c r="B10" s="156">
        <v>9</v>
      </c>
      <c r="C10" s="157">
        <v>54</v>
      </c>
      <c r="D10" s="158">
        <f>+B10*C10</f>
        <v>486</v>
      </c>
      <c r="E10" s="179">
        <v>486</v>
      </c>
      <c r="F10" s="158">
        <f>+D10-E10</f>
        <v>0</v>
      </c>
      <c r="G10" s="179">
        <v>0</v>
      </c>
      <c r="I10" s="1"/>
    </row>
    <row r="11" spans="1:9" ht="12.75">
      <c r="A11" s="23" t="s">
        <v>51</v>
      </c>
      <c r="B11" s="5">
        <v>8</v>
      </c>
      <c r="C11" s="54">
        <v>54</v>
      </c>
      <c r="D11" s="55">
        <f aca="true" t="shared" si="0" ref="D11:D20">+B11*C11</f>
        <v>432</v>
      </c>
      <c r="E11" s="179">
        <v>432</v>
      </c>
      <c r="F11" s="55">
        <f aca="true" t="shared" si="1" ref="F11:F20">+D11-E11</f>
        <v>0</v>
      </c>
      <c r="G11" s="180">
        <v>0</v>
      </c>
      <c r="I11" s="1"/>
    </row>
    <row r="12" spans="1:9" ht="12.75">
      <c r="A12" s="23" t="s">
        <v>52</v>
      </c>
      <c r="B12" s="5">
        <v>13</v>
      </c>
      <c r="C12" s="54">
        <v>54</v>
      </c>
      <c r="D12" s="55">
        <f t="shared" si="0"/>
        <v>702</v>
      </c>
      <c r="E12" s="179">
        <v>702</v>
      </c>
      <c r="F12" s="55">
        <f t="shared" si="1"/>
        <v>0</v>
      </c>
      <c r="G12" s="180">
        <v>0</v>
      </c>
      <c r="H12" s="16"/>
      <c r="I12" s="1"/>
    </row>
    <row r="13" spans="1:9" ht="12.75">
      <c r="A13" s="23" t="s">
        <v>53</v>
      </c>
      <c r="B13" s="5">
        <v>9</v>
      </c>
      <c r="C13" s="54">
        <v>54</v>
      </c>
      <c r="D13" s="55">
        <f t="shared" si="0"/>
        <v>486</v>
      </c>
      <c r="E13" s="179">
        <v>486</v>
      </c>
      <c r="F13" s="55">
        <f t="shared" si="1"/>
        <v>0</v>
      </c>
      <c r="G13" s="180">
        <v>0</v>
      </c>
      <c r="I13" s="1"/>
    </row>
    <row r="14" spans="1:9" ht="12.75">
      <c r="A14" s="23" t="s">
        <v>54</v>
      </c>
      <c r="B14" s="5">
        <v>17</v>
      </c>
      <c r="C14" s="54">
        <v>54</v>
      </c>
      <c r="D14" s="55">
        <f t="shared" si="0"/>
        <v>918</v>
      </c>
      <c r="E14" s="179">
        <v>918</v>
      </c>
      <c r="F14" s="55">
        <f t="shared" si="1"/>
        <v>0</v>
      </c>
      <c r="G14" s="180">
        <v>0</v>
      </c>
      <c r="H14" s="16"/>
      <c r="I14" s="1"/>
    </row>
    <row r="15" spans="1:9" ht="12.75">
      <c r="A15" s="23" t="s">
        <v>55</v>
      </c>
      <c r="B15" s="5">
        <v>12</v>
      </c>
      <c r="C15" s="54">
        <v>54</v>
      </c>
      <c r="D15" s="55">
        <f t="shared" si="0"/>
        <v>648</v>
      </c>
      <c r="E15" s="179">
        <v>648</v>
      </c>
      <c r="F15" s="55">
        <f t="shared" si="1"/>
        <v>0</v>
      </c>
      <c r="G15" s="180">
        <v>0</v>
      </c>
      <c r="I15" s="1"/>
    </row>
    <row r="16" spans="1:9" ht="12.75">
      <c r="A16" s="23" t="s">
        <v>56</v>
      </c>
      <c r="B16" s="5">
        <v>9</v>
      </c>
      <c r="C16" s="54">
        <v>54</v>
      </c>
      <c r="D16" s="55">
        <f t="shared" si="0"/>
        <v>486</v>
      </c>
      <c r="E16" s="179">
        <v>486</v>
      </c>
      <c r="F16" s="55">
        <f t="shared" si="1"/>
        <v>0</v>
      </c>
      <c r="G16" s="180">
        <v>0</v>
      </c>
      <c r="H16" s="16"/>
      <c r="I16" s="1"/>
    </row>
    <row r="17" spans="1:9" ht="12.75">
      <c r="A17" s="23" t="s">
        <v>57</v>
      </c>
      <c r="B17" s="5">
        <v>14</v>
      </c>
      <c r="C17" s="54">
        <v>54</v>
      </c>
      <c r="D17" s="55">
        <f t="shared" si="0"/>
        <v>756</v>
      </c>
      <c r="E17" s="179">
        <v>756</v>
      </c>
      <c r="F17" s="55">
        <f>+D17-E17</f>
        <v>0</v>
      </c>
      <c r="G17" s="180">
        <v>0</v>
      </c>
      <c r="H17" s="7"/>
      <c r="I17" s="1"/>
    </row>
    <row r="18" spans="1:9" ht="12.75">
      <c r="A18" s="23" t="s">
        <v>58</v>
      </c>
      <c r="B18" s="5">
        <v>3</v>
      </c>
      <c r="C18" s="54">
        <v>54</v>
      </c>
      <c r="D18" s="55">
        <f t="shared" si="0"/>
        <v>162</v>
      </c>
      <c r="E18" s="179">
        <v>0</v>
      </c>
      <c r="F18" s="55">
        <f>+D18-E18</f>
        <v>162</v>
      </c>
      <c r="G18" s="180">
        <v>0</v>
      </c>
      <c r="I18" s="1"/>
    </row>
    <row r="19" spans="1:9" ht="12.75">
      <c r="A19" s="17" t="s">
        <v>59</v>
      </c>
      <c r="B19" s="5">
        <v>5</v>
      </c>
      <c r="C19" s="54">
        <v>54</v>
      </c>
      <c r="D19" s="55">
        <f t="shared" si="0"/>
        <v>270</v>
      </c>
      <c r="E19" s="179">
        <v>270</v>
      </c>
      <c r="F19" s="55">
        <f>+D19-E19</f>
        <v>0</v>
      </c>
      <c r="G19" s="180">
        <v>0</v>
      </c>
      <c r="I19" s="1"/>
    </row>
    <row r="20" spans="1:9" ht="13.5" thickBot="1">
      <c r="A20" s="17" t="s">
        <v>89</v>
      </c>
      <c r="B20" s="5">
        <v>6</v>
      </c>
      <c r="C20" s="54">
        <v>54</v>
      </c>
      <c r="D20" s="55">
        <f t="shared" si="0"/>
        <v>324</v>
      </c>
      <c r="E20" s="179">
        <v>324</v>
      </c>
      <c r="F20" s="55">
        <f t="shared" si="1"/>
        <v>0</v>
      </c>
      <c r="G20" s="180">
        <v>0</v>
      </c>
      <c r="I20" s="1"/>
    </row>
    <row r="21" spans="1:9" ht="13.5" thickBot="1">
      <c r="A21" s="8" t="s">
        <v>60</v>
      </c>
      <c r="B21" s="34">
        <f>SUM(B10:B20)</f>
        <v>105</v>
      </c>
      <c r="C21" s="34">
        <f>SUM(C10:C20)</f>
        <v>594</v>
      </c>
      <c r="D21" s="34">
        <f>SUM(D10:D20)</f>
        <v>5670</v>
      </c>
      <c r="E21" s="129">
        <f>SUM(E10:E20)</f>
        <v>5508</v>
      </c>
      <c r="F21" s="34">
        <f>SUM(F10:F20)</f>
        <v>162</v>
      </c>
      <c r="G21" s="129">
        <f>SUM(G10:G20)</f>
        <v>0</v>
      </c>
      <c r="I21" s="1"/>
    </row>
    <row r="22" spans="1:9" ht="13.5" thickBot="1">
      <c r="A22" s="11"/>
      <c r="B22" s="50"/>
      <c r="C22" s="50"/>
      <c r="D22" s="50"/>
      <c r="E22" s="50"/>
      <c r="F22" s="50"/>
      <c r="G22" s="50"/>
      <c r="I22" s="1"/>
    </row>
    <row r="23" spans="1:9" ht="13.5" thickBot="1">
      <c r="A23" s="128" t="s">
        <v>3</v>
      </c>
      <c r="B23" s="127">
        <v>0</v>
      </c>
      <c r="C23" s="50"/>
      <c r="D23" s="50"/>
      <c r="E23" s="50"/>
      <c r="F23" s="50"/>
      <c r="G23" s="50"/>
      <c r="I23" s="1"/>
    </row>
    <row r="24" ht="12.75">
      <c r="I24" s="1"/>
    </row>
    <row r="25" spans="1:9" ht="12.75">
      <c r="A25" s="142" t="s">
        <v>136</v>
      </c>
      <c r="B25" s="143"/>
      <c r="C25" s="142"/>
      <c r="D25" s="142"/>
      <c r="E25" s="142"/>
      <c r="F25" s="142"/>
      <c r="G25" s="142"/>
      <c r="I25" s="1"/>
    </row>
    <row r="26" ht="12.75">
      <c r="I26" s="1"/>
    </row>
    <row r="27" spans="1:9" ht="12.75">
      <c r="A27" s="14" t="s">
        <v>5</v>
      </c>
      <c r="B27" s="39"/>
      <c r="I27" s="1"/>
    </row>
    <row r="28" spans="3:9" ht="12.75">
      <c r="C28" s="24" t="s">
        <v>33</v>
      </c>
      <c r="D28" s="24" t="s">
        <v>8</v>
      </c>
      <c r="E28" s="120" t="s">
        <v>6</v>
      </c>
      <c r="F28" s="122">
        <v>860</v>
      </c>
      <c r="I28" s="1"/>
    </row>
    <row r="29" spans="1:9" ht="12.75">
      <c r="A29" s="4" t="s">
        <v>147</v>
      </c>
      <c r="B29" s="53">
        <f>+F28*C29</f>
        <v>860</v>
      </c>
      <c r="C29" s="24">
        <v>1</v>
      </c>
      <c r="D29" s="24">
        <v>1</v>
      </c>
      <c r="E29" s="121" t="s">
        <v>8</v>
      </c>
      <c r="F29" s="122">
        <v>125</v>
      </c>
      <c r="I29" s="1"/>
    </row>
    <row r="30" spans="1:9" ht="12.75">
      <c r="A30" s="4" t="s">
        <v>34</v>
      </c>
      <c r="B30" s="53">
        <f>+B29*C30</f>
        <v>860</v>
      </c>
      <c r="C30" s="24">
        <v>1</v>
      </c>
      <c r="D30" s="24">
        <v>0</v>
      </c>
      <c r="I30" s="1"/>
    </row>
    <row r="31" spans="1:9" ht="12.75">
      <c r="A31" s="4" t="s">
        <v>35</v>
      </c>
      <c r="B31" s="53">
        <f>+B30*C31</f>
        <v>860</v>
      </c>
      <c r="C31" s="24">
        <v>1</v>
      </c>
      <c r="D31" s="24">
        <v>0</v>
      </c>
      <c r="I31" s="1"/>
    </row>
    <row r="32" spans="1:9" ht="12.75">
      <c r="A32" s="4" t="s">
        <v>36</v>
      </c>
      <c r="B32" s="53">
        <f>+B31*C32</f>
        <v>860</v>
      </c>
      <c r="C32" s="24">
        <v>1</v>
      </c>
      <c r="D32" s="24">
        <v>0</v>
      </c>
      <c r="I32" s="1"/>
    </row>
    <row r="33" spans="1:9" ht="12.75">
      <c r="A33" s="25" t="s">
        <v>7</v>
      </c>
      <c r="B33" s="111">
        <v>809.96</v>
      </c>
      <c r="C33" s="110">
        <f>SUM(C29:C32)</f>
        <v>4</v>
      </c>
      <c r="D33" s="110">
        <f>SUM(D29:D32)</f>
        <v>1</v>
      </c>
      <c r="E33" s="177"/>
      <c r="I33" s="1"/>
    </row>
    <row r="34" spans="1:9" ht="13.5" thickBot="1">
      <c r="A34" s="153" t="s">
        <v>37</v>
      </c>
      <c r="B34" s="51">
        <f>+F29*D33</f>
        <v>125</v>
      </c>
      <c r="D34" s="178" t="s">
        <v>148</v>
      </c>
      <c r="I34" s="1"/>
    </row>
    <row r="35" spans="1:9" ht="13.5" thickBot="1">
      <c r="A35" s="135" t="s">
        <v>9</v>
      </c>
      <c r="B35" s="154">
        <f>SUM(B29:B34)</f>
        <v>4374.96</v>
      </c>
      <c r="I35" s="1"/>
    </row>
    <row r="36" spans="1:9" ht="13.5" thickBot="1">
      <c r="A36" s="11"/>
      <c r="B36" s="1"/>
      <c r="I36" s="1"/>
    </row>
    <row r="37" spans="1:9" ht="13.5" thickBot="1">
      <c r="A37" s="130" t="s">
        <v>135</v>
      </c>
      <c r="B37" s="126">
        <v>1200</v>
      </c>
      <c r="I37" s="1"/>
    </row>
    <row r="38" spans="2:9" ht="12.75">
      <c r="B38" s="41"/>
      <c r="I38" s="1"/>
    </row>
    <row r="39" spans="1:9" ht="12.75">
      <c r="A39" s="112" t="s">
        <v>131</v>
      </c>
      <c r="B39" s="113"/>
      <c r="I39" s="1"/>
    </row>
    <row r="40" spans="1:9" ht="12.75">
      <c r="A40" s="114" t="s">
        <v>38</v>
      </c>
      <c r="B40" s="167">
        <v>4.92</v>
      </c>
      <c r="I40" s="1"/>
    </row>
    <row r="41" spans="1:9" ht="12.75">
      <c r="A41" s="114" t="s">
        <v>39</v>
      </c>
      <c r="B41" s="167">
        <v>0</v>
      </c>
      <c r="I41" s="1"/>
    </row>
    <row r="42" spans="1:9" ht="12.75">
      <c r="A42" s="114" t="s">
        <v>88</v>
      </c>
      <c r="B42" s="167">
        <v>61.95</v>
      </c>
      <c r="I42" s="1"/>
    </row>
    <row r="43" spans="1:9" ht="13.5" thickBot="1">
      <c r="A43" s="123" t="s">
        <v>132</v>
      </c>
      <c r="B43" s="167">
        <v>0</v>
      </c>
      <c r="I43" s="1"/>
    </row>
    <row r="44" spans="1:9" ht="13.5" thickBot="1">
      <c r="A44" s="124" t="s">
        <v>10</v>
      </c>
      <c r="B44" s="125">
        <f>SUM(B40:B43)</f>
        <v>66.87</v>
      </c>
      <c r="I44" s="1"/>
    </row>
    <row r="45" ht="12.75">
      <c r="I45" s="1"/>
    </row>
    <row r="46" spans="1:9" ht="12.75">
      <c r="A46" s="131" t="s">
        <v>40</v>
      </c>
      <c r="B46" s="132"/>
      <c r="C46" s="22" t="s">
        <v>41</v>
      </c>
      <c r="I46" s="1"/>
    </row>
    <row r="47" spans="1:9" ht="12.75">
      <c r="A47" s="4" t="s">
        <v>153</v>
      </c>
      <c r="B47" s="167">
        <v>210</v>
      </c>
      <c r="C47" s="83" t="s">
        <v>150</v>
      </c>
      <c r="I47" s="1"/>
    </row>
    <row r="48" spans="1:9" ht="12.75">
      <c r="A48" s="4" t="s">
        <v>151</v>
      </c>
      <c r="B48" s="167">
        <v>329</v>
      </c>
      <c r="C48" s="4" t="s">
        <v>152</v>
      </c>
      <c r="I48" s="1"/>
    </row>
    <row r="49" spans="1:9" ht="12.75">
      <c r="A49" s="4"/>
      <c r="B49" s="167">
        <v>0</v>
      </c>
      <c r="C49" s="4"/>
      <c r="I49" s="1"/>
    </row>
    <row r="50" spans="1:9" ht="13.5" thickBot="1">
      <c r="A50" s="6"/>
      <c r="B50" s="167">
        <v>0</v>
      </c>
      <c r="C50" s="4"/>
      <c r="I50" s="1"/>
    </row>
    <row r="51" spans="1:9" ht="13.5" thickBot="1">
      <c r="A51" s="8" t="s">
        <v>42</v>
      </c>
      <c r="B51" s="115">
        <f>SUM(B47:B50)</f>
        <v>539</v>
      </c>
      <c r="I51" s="1"/>
    </row>
    <row r="52" ht="13.5" thickBot="1">
      <c r="I52" s="1"/>
    </row>
    <row r="53" spans="1:9" ht="13.5" thickBot="1">
      <c r="A53" s="139" t="s">
        <v>139</v>
      </c>
      <c r="B53" s="137"/>
      <c r="C53" s="140"/>
      <c r="D53" s="141"/>
      <c r="E53" s="138"/>
      <c r="F53" s="138"/>
      <c r="I53" s="1"/>
    </row>
    <row r="54" spans="2:9" ht="12.75">
      <c r="B54" s="48" t="s">
        <v>81</v>
      </c>
      <c r="I54" s="1"/>
    </row>
    <row r="55" spans="1:9" ht="12.75">
      <c r="A55" s="3" t="s">
        <v>0</v>
      </c>
      <c r="B55" s="49"/>
      <c r="D55" s="2"/>
      <c r="I55" s="1"/>
    </row>
    <row r="56" spans="1:9" ht="12.75">
      <c r="A56" s="4" t="s">
        <v>1</v>
      </c>
      <c r="B56" s="33">
        <f>SUM(E21)</f>
        <v>5508</v>
      </c>
      <c r="D56" s="2"/>
      <c r="I56" s="1"/>
    </row>
    <row r="57" spans="1:9" ht="12.75">
      <c r="A57" s="4" t="s">
        <v>2</v>
      </c>
      <c r="B57" s="33">
        <f>SUM(G21)</f>
        <v>0</v>
      </c>
      <c r="D57" s="2"/>
      <c r="I57" s="1"/>
    </row>
    <row r="58" spans="1:9" ht="13.5" thickBot="1">
      <c r="A58" s="6" t="s">
        <v>3</v>
      </c>
      <c r="B58" s="136">
        <f>+B23</f>
        <v>0</v>
      </c>
      <c r="C58" s="7"/>
      <c r="D58" s="2"/>
      <c r="I58" s="1"/>
    </row>
    <row r="59" spans="1:9" ht="13.5" thickBot="1">
      <c r="A59" s="8" t="s">
        <v>4</v>
      </c>
      <c r="B59" s="9">
        <f>SUM(B56:B58)</f>
        <v>5508</v>
      </c>
      <c r="I59" s="1"/>
    </row>
    <row r="60" spans="1:9" ht="12.75">
      <c r="A60" s="10"/>
      <c r="B60" s="50"/>
      <c r="I60" s="1"/>
    </row>
    <row r="61" spans="1:9" ht="12.75">
      <c r="A61" s="12" t="s">
        <v>140</v>
      </c>
      <c r="B61" s="13"/>
      <c r="D61" s="16"/>
      <c r="I61" s="1"/>
    </row>
    <row r="62" spans="1:9" ht="12.75">
      <c r="A62" s="4" t="s">
        <v>6</v>
      </c>
      <c r="B62" s="133">
        <f>SUM(B29:B32)</f>
        <v>3440</v>
      </c>
      <c r="E62" s="16"/>
      <c r="F62" s="16"/>
      <c r="G62" s="16"/>
      <c r="H62" s="16"/>
      <c r="I62" s="16"/>
    </row>
    <row r="63" spans="1:9" ht="12.75">
      <c r="A63" s="4" t="s">
        <v>7</v>
      </c>
      <c r="B63" s="133">
        <f>+B33</f>
        <v>809.96</v>
      </c>
      <c r="E63" s="16"/>
      <c r="F63" s="16"/>
      <c r="G63" s="16"/>
      <c r="H63" s="16"/>
      <c r="I63" s="16"/>
    </row>
    <row r="64" spans="1:9" ht="12.75">
      <c r="A64" s="4" t="s">
        <v>8</v>
      </c>
      <c r="B64" s="133">
        <f>+B34</f>
        <v>125</v>
      </c>
      <c r="C64" s="16"/>
      <c r="D64" s="16"/>
      <c r="E64" s="16"/>
      <c r="F64" s="16"/>
      <c r="G64" s="16"/>
      <c r="H64" s="16"/>
      <c r="I64" s="16"/>
    </row>
    <row r="65" spans="1:9" ht="12.75">
      <c r="A65" s="4" t="s">
        <v>138</v>
      </c>
      <c r="B65" s="133">
        <f>SUM(B44)</f>
        <v>66.87</v>
      </c>
      <c r="I65" s="1"/>
    </row>
    <row r="66" spans="1:9" ht="12.75">
      <c r="A66" s="4" t="s">
        <v>11</v>
      </c>
      <c r="B66" s="133">
        <f>SUM(B37)</f>
        <v>1200</v>
      </c>
      <c r="I66" s="1"/>
    </row>
    <row r="67" spans="1:9" ht="12.75">
      <c r="A67" s="4" t="s">
        <v>12</v>
      </c>
      <c r="B67" s="133">
        <f>SUM(B51)</f>
        <v>539</v>
      </c>
      <c r="I67" s="1"/>
    </row>
    <row r="68" spans="1:9" ht="13.5" thickBot="1">
      <c r="A68" s="6" t="s">
        <v>13</v>
      </c>
      <c r="B68" s="134">
        <f>+C80</f>
        <v>290</v>
      </c>
      <c r="I68" s="1"/>
    </row>
    <row r="69" spans="1:9" ht="13.5" thickBot="1">
      <c r="A69" s="135" t="s">
        <v>137</v>
      </c>
      <c r="B69" s="52">
        <f>SUM(B62:B68)</f>
        <v>6470.83</v>
      </c>
      <c r="C69" s="21"/>
      <c r="D69" s="21"/>
      <c r="E69" s="21"/>
      <c r="F69" s="21"/>
      <c r="G69" s="21"/>
      <c r="H69" s="21"/>
      <c r="I69" s="21"/>
    </row>
    <row r="70" spans="1:9" ht="12.75">
      <c r="A70" s="19"/>
      <c r="B70" s="20"/>
      <c r="C70" s="21"/>
      <c r="D70" s="21"/>
      <c r="E70" s="21"/>
      <c r="F70" s="21"/>
      <c r="G70" s="21"/>
      <c r="H70" s="21"/>
      <c r="I70" s="21"/>
    </row>
    <row r="71" spans="2:9" ht="12.75">
      <c r="B71" s="27" t="s">
        <v>61</v>
      </c>
      <c r="C71" s="28" t="s">
        <v>62</v>
      </c>
      <c r="D71" s="27" t="s">
        <v>63</v>
      </c>
      <c r="E71" s="27" t="s">
        <v>64</v>
      </c>
      <c r="F71" s="169" t="s">
        <v>142</v>
      </c>
      <c r="G71" s="169" t="s">
        <v>144</v>
      </c>
      <c r="I71" s="1"/>
    </row>
    <row r="72" spans="1:9" ht="12.75">
      <c r="A72" s="29" t="s">
        <v>65</v>
      </c>
      <c r="B72" s="46">
        <f>'Gastos_ingresos Febrero'!E72</f>
        <v>532.3399999999992</v>
      </c>
      <c r="C72" s="47">
        <f>SUM(B59)</f>
        <v>5508</v>
      </c>
      <c r="D72" s="47">
        <f>+B69</f>
        <v>6470.83</v>
      </c>
      <c r="E72" s="15">
        <f>+B72+C72-D72</f>
        <v>-430.4900000000007</v>
      </c>
      <c r="F72" s="170">
        <f>+E72-B72</f>
        <v>-962.8299999999999</v>
      </c>
      <c r="G72" s="173">
        <f>+B69/B21*0.9</f>
        <v>55.46425714285714</v>
      </c>
      <c r="I72" s="1"/>
    </row>
    <row r="73" spans="1:9" ht="12.75">
      <c r="A73" s="10"/>
      <c r="B73" s="31"/>
      <c r="C73" s="32"/>
      <c r="D73" s="31"/>
      <c r="E73" s="31"/>
      <c r="I73" s="1"/>
    </row>
    <row r="74" spans="1:9" ht="12.75">
      <c r="A74" s="147" t="s">
        <v>67</v>
      </c>
      <c r="B74" s="148" t="s">
        <v>61</v>
      </c>
      <c r="C74" s="148" t="s">
        <v>62</v>
      </c>
      <c r="D74" s="148" t="s">
        <v>63</v>
      </c>
      <c r="E74" s="148" t="s">
        <v>64</v>
      </c>
      <c r="I74" s="1"/>
    </row>
    <row r="75" spans="1:9" ht="12.75">
      <c r="A75" s="4" t="s">
        <v>68</v>
      </c>
      <c r="B75" s="46">
        <f>'Gastos_ingresos Febrero'!E75</f>
        <v>7969.5</v>
      </c>
      <c r="C75" s="56">
        <v>0</v>
      </c>
      <c r="D75" s="118">
        <v>0</v>
      </c>
      <c r="E75" s="47">
        <f>+B75+C75-D75</f>
        <v>7969.5</v>
      </c>
      <c r="I75" s="1"/>
    </row>
    <row r="76" spans="1:9" ht="12.75">
      <c r="A76" s="4" t="s">
        <v>69</v>
      </c>
      <c r="B76" s="46">
        <f>'Gastos_ingresos Febrero'!E76</f>
        <v>9699</v>
      </c>
      <c r="C76" s="56">
        <v>150</v>
      </c>
      <c r="D76" s="118">
        <v>0</v>
      </c>
      <c r="E76" s="47">
        <f>+B76+C76-D76</f>
        <v>9849</v>
      </c>
      <c r="I76" s="1"/>
    </row>
    <row r="77" spans="1:9" ht="12.75">
      <c r="A77" s="4" t="s">
        <v>70</v>
      </c>
      <c r="B77" s="46">
        <f>'Gastos_ingresos Febrero'!E77</f>
        <v>3941</v>
      </c>
      <c r="C77" s="56">
        <v>100</v>
      </c>
      <c r="D77" s="118">
        <v>0</v>
      </c>
      <c r="E77" s="47">
        <f>+B77+C77-D77</f>
        <v>4041</v>
      </c>
      <c r="I77" s="1"/>
    </row>
    <row r="78" spans="1:9" ht="12.75">
      <c r="A78" s="4" t="s">
        <v>71</v>
      </c>
      <c r="B78" s="46">
        <f>'Gastos_ingresos Febrero'!E78</f>
        <v>1156</v>
      </c>
      <c r="C78" s="56">
        <v>40</v>
      </c>
      <c r="D78" s="118">
        <v>0</v>
      </c>
      <c r="E78" s="47">
        <f>+B78+C78-D78</f>
        <v>1196</v>
      </c>
      <c r="I78" s="1"/>
    </row>
    <row r="79" spans="1:9" ht="26.25" thickBot="1">
      <c r="A79" s="6" t="s">
        <v>72</v>
      </c>
      <c r="B79" s="46">
        <f>'Gastos_ingresos Febrero'!E79</f>
        <v>663</v>
      </c>
      <c r="C79" s="56">
        <v>0</v>
      </c>
      <c r="D79" s="118">
        <v>210</v>
      </c>
      <c r="E79" s="47">
        <f>+B79+C79-D79</f>
        <v>453</v>
      </c>
      <c r="F79" s="1">
        <v>30191</v>
      </c>
      <c r="G79" s="16" t="s">
        <v>133</v>
      </c>
      <c r="I79" s="1"/>
    </row>
    <row r="80" spans="1:9" ht="13.5" thickBot="1">
      <c r="A80" s="57" t="s">
        <v>73</v>
      </c>
      <c r="B80" s="117">
        <f>SUM(B75:B79)</f>
        <v>23428.5</v>
      </c>
      <c r="C80" s="117">
        <f>SUM(C75:C79)</f>
        <v>290</v>
      </c>
      <c r="D80" s="117">
        <f>SUM(D75:D79)</f>
        <v>210</v>
      </c>
      <c r="E80" s="117">
        <f>SUM(E75:E79)</f>
        <v>23508.5</v>
      </c>
      <c r="F80" s="18">
        <f>+B80+B82</f>
        <v>29683.5</v>
      </c>
      <c r="G80" s="16" t="s">
        <v>134</v>
      </c>
      <c r="I80" s="1"/>
    </row>
    <row r="81" spans="3:9" ht="12.75">
      <c r="C81" s="30"/>
      <c r="D81" s="30"/>
      <c r="E81" s="30"/>
      <c r="F81" s="18">
        <f>+F79-F80</f>
        <v>507.5</v>
      </c>
      <c r="G81" s="16" t="s">
        <v>14</v>
      </c>
      <c r="I81" s="1"/>
    </row>
    <row r="82" spans="1:9" ht="12.75">
      <c r="A82" s="149" t="s">
        <v>8</v>
      </c>
      <c r="B82" s="174">
        <f>+'Gastos_ingresos Enero'!E82</f>
        <v>6255</v>
      </c>
      <c r="C82" s="151">
        <v>125</v>
      </c>
      <c r="D82" s="171">
        <v>0</v>
      </c>
      <c r="E82" s="152">
        <f>+B82+C82-D82</f>
        <v>6380</v>
      </c>
      <c r="I82" s="1"/>
    </row>
    <row r="83" ht="12.75">
      <c r="I83" s="1"/>
    </row>
    <row r="84" spans="1:9" ht="12.75">
      <c r="A84" s="35" t="s">
        <v>143</v>
      </c>
      <c r="B84" s="36"/>
      <c r="C84" s="37"/>
      <c r="D84" s="37"/>
      <c r="E84" s="38">
        <f>SUM(E82,E80,E72)</f>
        <v>29458.01</v>
      </c>
      <c r="I84" s="1"/>
    </row>
    <row r="85" ht="12.75">
      <c r="I85" s="1"/>
    </row>
    <row r="86" spans="1:9" ht="12.75">
      <c r="A86" s="42" t="s">
        <v>74</v>
      </c>
      <c r="B86" s="43" t="s">
        <v>75</v>
      </c>
      <c r="C86" s="44" t="s">
        <v>62</v>
      </c>
      <c r="D86" s="44" t="s">
        <v>63</v>
      </c>
      <c r="E86" s="45" t="s">
        <v>64</v>
      </c>
      <c r="I86" s="1"/>
    </row>
    <row r="87" spans="1:9" ht="12.75">
      <c r="A87" s="4" t="s">
        <v>76</v>
      </c>
      <c r="B87" s="46">
        <f>+'Gastos_ingresos Enero'!E87</f>
        <v>7343</v>
      </c>
      <c r="C87" s="118">
        <v>0</v>
      </c>
      <c r="D87" s="118">
        <v>0</v>
      </c>
      <c r="E87" s="15">
        <f>+B87+C87-D87</f>
        <v>7343</v>
      </c>
      <c r="I87" s="1"/>
    </row>
    <row r="88" spans="1:9" ht="12.75">
      <c r="A88" s="4" t="s">
        <v>77</v>
      </c>
      <c r="B88" s="46">
        <f>+'Gastos_ingresos Enero'!E88</f>
        <v>2947</v>
      </c>
      <c r="C88" s="118">
        <v>0</v>
      </c>
      <c r="D88" s="118">
        <v>0</v>
      </c>
      <c r="E88" s="15">
        <f>+B88+C88-D88</f>
        <v>2947</v>
      </c>
      <c r="I88" s="1"/>
    </row>
    <row r="89" spans="1:9" ht="12.75">
      <c r="A89" s="4" t="s">
        <v>78</v>
      </c>
      <c r="B89" s="46">
        <f>+'Gastos_ingresos Enero'!E89</f>
        <v>59</v>
      </c>
      <c r="C89" s="118">
        <v>475</v>
      </c>
      <c r="D89" s="118">
        <v>0</v>
      </c>
      <c r="E89" s="15">
        <f>+B89+C89-D89</f>
        <v>534</v>
      </c>
      <c r="I89" s="1"/>
    </row>
    <row r="90" spans="1:9" ht="12.75">
      <c r="A90" s="4" t="s">
        <v>79</v>
      </c>
      <c r="B90" s="46">
        <f>+'Gastos_ingresos Enero'!E90</f>
        <v>3677.0699999999997</v>
      </c>
      <c r="C90" s="118">
        <v>0</v>
      </c>
      <c r="D90" s="172">
        <f>+B44+B33</f>
        <v>876.83</v>
      </c>
      <c r="E90" s="15">
        <f>+B90+C90-D90</f>
        <v>2800.24</v>
      </c>
      <c r="I90" s="1"/>
    </row>
    <row r="91" spans="1:9" ht="13.5" thickBot="1">
      <c r="A91" s="4" t="s">
        <v>66</v>
      </c>
      <c r="B91" s="46">
        <f>+'Gastos_ingresos Enero'!E91</f>
        <v>16524</v>
      </c>
      <c r="C91" s="118">
        <v>0</v>
      </c>
      <c r="D91" s="118">
        <v>0</v>
      </c>
      <c r="E91" s="15">
        <f>+B91+C91-D91</f>
        <v>16524</v>
      </c>
      <c r="I91" s="1"/>
    </row>
    <row r="92" spans="1:9" ht="13.5" thickBot="1">
      <c r="A92" s="58" t="s">
        <v>80</v>
      </c>
      <c r="B92" s="119">
        <f>SUM(B87:B91)</f>
        <v>30550.07</v>
      </c>
      <c r="C92" s="119">
        <f>SUM(C87:C91)</f>
        <v>475</v>
      </c>
      <c r="D92" s="119">
        <f>SUM(D87:D91)</f>
        <v>876.83</v>
      </c>
      <c r="E92" s="119">
        <f>SUM(E87:E91)</f>
        <v>30148.239999999998</v>
      </c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29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0" sqref="P20"/>
    </sheetView>
  </sheetViews>
  <sheetFormatPr defaultColWidth="10.7109375" defaultRowHeight="12.75" customHeight="1"/>
  <cols>
    <col min="1" max="1" width="28.57421875" style="2" customWidth="1"/>
    <col min="2" max="3" width="5.8515625" style="2" customWidth="1"/>
    <col min="4" max="4" width="6.00390625" style="2" customWidth="1"/>
    <col min="5" max="13" width="5.00390625" style="2" customWidth="1"/>
    <col min="14" max="14" width="12.57421875" style="2" customWidth="1"/>
    <col min="15" max="15" width="16.57421875" style="2" customWidth="1"/>
    <col min="16" max="17" width="17.28125" style="59" customWidth="1"/>
    <col min="18" max="16384" width="10.7109375" style="2" customWidth="1"/>
  </cols>
  <sheetData>
    <row r="2" ht="13.5" customHeight="1" thickBot="1"/>
    <row r="3" spans="1:19" ht="27" customHeight="1" thickBot="1">
      <c r="A3" s="60" t="s">
        <v>90</v>
      </c>
      <c r="B3" s="61" t="s">
        <v>91</v>
      </c>
      <c r="C3" s="61" t="s">
        <v>92</v>
      </c>
      <c r="D3" s="61" t="s">
        <v>93</v>
      </c>
      <c r="E3" s="61" t="s">
        <v>94</v>
      </c>
      <c r="F3" s="61" t="s">
        <v>93</v>
      </c>
      <c r="G3" s="61" t="s">
        <v>95</v>
      </c>
      <c r="H3" s="61" t="s">
        <v>95</v>
      </c>
      <c r="I3" s="61" t="s">
        <v>94</v>
      </c>
      <c r="J3" s="61" t="s">
        <v>96</v>
      </c>
      <c r="K3" s="61" t="s">
        <v>97</v>
      </c>
      <c r="L3" s="61" t="s">
        <v>98</v>
      </c>
      <c r="M3" s="61" t="s">
        <v>99</v>
      </c>
      <c r="N3" s="62" t="s">
        <v>126</v>
      </c>
      <c r="O3" s="26" t="s">
        <v>127</v>
      </c>
      <c r="P3" s="63" t="s">
        <v>128</v>
      </c>
      <c r="Q3" s="64" t="s">
        <v>129</v>
      </c>
      <c r="R3" s="44" t="s">
        <v>100</v>
      </c>
      <c r="S3" s="44" t="s">
        <v>101</v>
      </c>
    </row>
    <row r="4" spans="1:19" ht="12.75" customHeight="1">
      <c r="A4" s="65" t="s">
        <v>50</v>
      </c>
      <c r="B4" s="5">
        <v>10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67">
        <f>54/9</f>
        <v>6</v>
      </c>
      <c r="O4" s="68">
        <f aca="true" t="shared" si="0" ref="O4:O14">(SUM(B4:M4))*N4</f>
        <v>720</v>
      </c>
      <c r="P4" s="70">
        <v>335.3333333333334</v>
      </c>
      <c r="Q4" s="70">
        <f aca="true" t="shared" si="1" ref="Q4:Q14">+O4+P4</f>
        <v>1055.3333333333335</v>
      </c>
      <c r="R4" s="69">
        <v>0</v>
      </c>
      <c r="S4" s="70">
        <f aca="true" t="shared" si="2" ref="S4:S14">Q4-R4</f>
        <v>1055.3333333333335</v>
      </c>
    </row>
    <row r="5" spans="1:19" ht="12.75" customHeight="1">
      <c r="A5" s="71" t="s">
        <v>51</v>
      </c>
      <c r="B5" s="5">
        <v>9</v>
      </c>
      <c r="C5" s="5">
        <v>9</v>
      </c>
      <c r="D5" s="5">
        <v>9</v>
      </c>
      <c r="E5" s="5">
        <v>9</v>
      </c>
      <c r="F5" s="5">
        <v>9</v>
      </c>
      <c r="G5" s="5">
        <v>9</v>
      </c>
      <c r="H5" s="5">
        <v>9</v>
      </c>
      <c r="I5" s="5">
        <v>9</v>
      </c>
      <c r="J5" s="5">
        <v>9</v>
      </c>
      <c r="K5" s="5">
        <v>9</v>
      </c>
      <c r="L5" s="5">
        <v>9</v>
      </c>
      <c r="M5" s="5">
        <v>9</v>
      </c>
      <c r="N5" s="67">
        <f aca="true" t="shared" si="3" ref="N5:N14">54/9</f>
        <v>6</v>
      </c>
      <c r="O5" s="68">
        <f t="shared" si="0"/>
        <v>648</v>
      </c>
      <c r="P5" s="70">
        <v>532.3333333333333</v>
      </c>
      <c r="Q5" s="70">
        <f t="shared" si="1"/>
        <v>1180.3333333333333</v>
      </c>
      <c r="R5" s="69">
        <v>0</v>
      </c>
      <c r="S5" s="70">
        <f t="shared" si="2"/>
        <v>1180.3333333333333</v>
      </c>
    </row>
    <row r="6" spans="1:19" ht="12.75" customHeight="1">
      <c r="A6" s="72" t="s">
        <v>52</v>
      </c>
      <c r="B6" s="5">
        <v>13</v>
      </c>
      <c r="C6" s="5">
        <v>13</v>
      </c>
      <c r="D6" s="5">
        <v>13</v>
      </c>
      <c r="E6" s="5">
        <v>13</v>
      </c>
      <c r="F6" s="5">
        <v>13</v>
      </c>
      <c r="G6" s="5">
        <v>13</v>
      </c>
      <c r="H6" s="5">
        <v>13</v>
      </c>
      <c r="I6" s="5">
        <v>13</v>
      </c>
      <c r="J6" s="5">
        <v>13</v>
      </c>
      <c r="K6" s="5">
        <v>13</v>
      </c>
      <c r="L6" s="5">
        <v>13</v>
      </c>
      <c r="M6" s="5">
        <v>13</v>
      </c>
      <c r="N6" s="67">
        <f t="shared" si="3"/>
        <v>6</v>
      </c>
      <c r="O6" s="68">
        <f t="shared" si="0"/>
        <v>936</v>
      </c>
      <c r="P6" s="70">
        <v>25.33333333333337</v>
      </c>
      <c r="Q6" s="70">
        <f t="shared" si="1"/>
        <v>961.3333333333334</v>
      </c>
      <c r="R6" s="69">
        <v>0</v>
      </c>
      <c r="S6" s="70">
        <f t="shared" si="2"/>
        <v>961.3333333333334</v>
      </c>
    </row>
    <row r="7" spans="1:19" ht="12.75" customHeight="1">
      <c r="A7" s="72" t="s">
        <v>53</v>
      </c>
      <c r="B7" s="5">
        <v>9</v>
      </c>
      <c r="C7" s="5">
        <v>9</v>
      </c>
      <c r="D7" s="5">
        <v>9</v>
      </c>
      <c r="E7" s="5">
        <v>9</v>
      </c>
      <c r="F7" s="5">
        <v>9</v>
      </c>
      <c r="G7" s="5">
        <v>9</v>
      </c>
      <c r="H7" s="5">
        <v>9</v>
      </c>
      <c r="I7" s="5">
        <v>9</v>
      </c>
      <c r="J7" s="5">
        <v>9</v>
      </c>
      <c r="K7" s="5">
        <v>9</v>
      </c>
      <c r="L7" s="5">
        <v>9</v>
      </c>
      <c r="M7" s="5">
        <v>9</v>
      </c>
      <c r="N7" s="67">
        <f t="shared" si="3"/>
        <v>6</v>
      </c>
      <c r="O7" s="68">
        <f t="shared" si="0"/>
        <v>648</v>
      </c>
      <c r="P7" s="70">
        <v>-3</v>
      </c>
      <c r="Q7" s="70">
        <f t="shared" si="1"/>
        <v>645</v>
      </c>
      <c r="R7" s="69">
        <v>0</v>
      </c>
      <c r="S7" s="70">
        <f t="shared" si="2"/>
        <v>645</v>
      </c>
    </row>
    <row r="8" spans="1:19" ht="12.75" customHeight="1">
      <c r="A8" s="72" t="s">
        <v>54</v>
      </c>
      <c r="B8" s="5">
        <v>17</v>
      </c>
      <c r="C8" s="5">
        <v>17</v>
      </c>
      <c r="D8" s="5">
        <v>17</v>
      </c>
      <c r="E8" s="5">
        <v>17</v>
      </c>
      <c r="F8" s="5">
        <v>17</v>
      </c>
      <c r="G8" s="5">
        <v>17</v>
      </c>
      <c r="H8" s="5">
        <v>17</v>
      </c>
      <c r="I8" s="5">
        <v>17</v>
      </c>
      <c r="J8" s="5">
        <v>17</v>
      </c>
      <c r="K8" s="5">
        <v>17</v>
      </c>
      <c r="L8" s="5">
        <v>17</v>
      </c>
      <c r="M8" s="5">
        <v>17</v>
      </c>
      <c r="N8" s="67">
        <f t="shared" si="3"/>
        <v>6</v>
      </c>
      <c r="O8" s="68">
        <f t="shared" si="0"/>
        <v>1224</v>
      </c>
      <c r="P8" s="70">
        <v>0.33333333333337123</v>
      </c>
      <c r="Q8" s="70">
        <f t="shared" si="1"/>
        <v>1224.3333333333335</v>
      </c>
      <c r="R8" s="69">
        <v>0</v>
      </c>
      <c r="S8" s="70">
        <f t="shared" si="2"/>
        <v>1224.3333333333335</v>
      </c>
    </row>
    <row r="9" spans="1:19" ht="12.75" customHeight="1">
      <c r="A9" s="72" t="s">
        <v>55</v>
      </c>
      <c r="B9" s="5">
        <v>12</v>
      </c>
      <c r="C9" s="5">
        <v>12</v>
      </c>
      <c r="D9" s="5">
        <v>12</v>
      </c>
      <c r="E9" s="5">
        <v>12</v>
      </c>
      <c r="F9" s="5">
        <v>12</v>
      </c>
      <c r="G9" s="5">
        <v>12</v>
      </c>
      <c r="H9" s="5">
        <v>12</v>
      </c>
      <c r="I9" s="5">
        <v>12</v>
      </c>
      <c r="J9" s="5">
        <v>12</v>
      </c>
      <c r="K9" s="5">
        <v>12</v>
      </c>
      <c r="L9" s="5">
        <v>12</v>
      </c>
      <c r="M9" s="5">
        <v>12</v>
      </c>
      <c r="N9" s="67">
        <f t="shared" si="3"/>
        <v>6</v>
      </c>
      <c r="O9" s="68">
        <f t="shared" si="0"/>
        <v>864</v>
      </c>
      <c r="P9" s="70">
        <v>699.8888888888889</v>
      </c>
      <c r="Q9" s="70">
        <f t="shared" si="1"/>
        <v>1563.888888888889</v>
      </c>
      <c r="R9" s="69">
        <v>0</v>
      </c>
      <c r="S9" s="70">
        <f t="shared" si="2"/>
        <v>1563.888888888889</v>
      </c>
    </row>
    <row r="10" spans="1:19" ht="12.75" customHeight="1">
      <c r="A10" s="72" t="s">
        <v>56</v>
      </c>
      <c r="B10" s="5">
        <v>9</v>
      </c>
      <c r="C10" s="5">
        <v>9</v>
      </c>
      <c r="D10" s="5">
        <v>9</v>
      </c>
      <c r="E10" s="5">
        <v>9</v>
      </c>
      <c r="F10" s="5">
        <v>9</v>
      </c>
      <c r="G10" s="5">
        <v>9</v>
      </c>
      <c r="H10" s="5">
        <v>9</v>
      </c>
      <c r="I10" s="5">
        <v>9</v>
      </c>
      <c r="J10" s="5">
        <v>9</v>
      </c>
      <c r="K10" s="5">
        <v>9</v>
      </c>
      <c r="L10" s="5">
        <v>9</v>
      </c>
      <c r="M10" s="5">
        <v>9</v>
      </c>
      <c r="N10" s="67">
        <f t="shared" si="3"/>
        <v>6</v>
      </c>
      <c r="O10" s="68">
        <f t="shared" si="0"/>
        <v>648</v>
      </c>
      <c r="P10" s="70">
        <v>-8</v>
      </c>
      <c r="Q10" s="70">
        <f t="shared" si="1"/>
        <v>640</v>
      </c>
      <c r="R10" s="69">
        <v>0</v>
      </c>
      <c r="S10" s="70">
        <f t="shared" si="2"/>
        <v>640</v>
      </c>
    </row>
    <row r="11" spans="1:19" ht="12.75" customHeight="1">
      <c r="A11" s="72" t="s">
        <v>57</v>
      </c>
      <c r="B11" s="5">
        <v>14</v>
      </c>
      <c r="C11" s="5">
        <v>14</v>
      </c>
      <c r="D11" s="5">
        <v>14</v>
      </c>
      <c r="E11" s="5">
        <v>14</v>
      </c>
      <c r="F11" s="5">
        <v>14</v>
      </c>
      <c r="G11" s="5">
        <v>14</v>
      </c>
      <c r="H11" s="5">
        <v>14</v>
      </c>
      <c r="I11" s="5">
        <v>14</v>
      </c>
      <c r="J11" s="5">
        <v>14</v>
      </c>
      <c r="K11" s="5">
        <v>14</v>
      </c>
      <c r="L11" s="5">
        <v>14</v>
      </c>
      <c r="M11" s="5">
        <v>14</v>
      </c>
      <c r="N11" s="67">
        <f t="shared" si="3"/>
        <v>6</v>
      </c>
      <c r="O11" s="68">
        <f t="shared" si="0"/>
        <v>1008</v>
      </c>
      <c r="P11" s="70">
        <v>0.16666666666662877</v>
      </c>
      <c r="Q11" s="70">
        <f t="shared" si="1"/>
        <v>1008.1666666666666</v>
      </c>
      <c r="R11" s="69">
        <v>0</v>
      </c>
      <c r="S11" s="70">
        <f t="shared" si="2"/>
        <v>1008.1666666666666</v>
      </c>
    </row>
    <row r="12" spans="1:19" ht="12.75" customHeight="1">
      <c r="A12" s="72" t="s">
        <v>58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67">
        <f t="shared" si="3"/>
        <v>6</v>
      </c>
      <c r="O12" s="68">
        <f t="shared" si="0"/>
        <v>216</v>
      </c>
      <c r="P12" s="70">
        <v>237.91666666666663</v>
      </c>
      <c r="Q12" s="70">
        <f t="shared" si="1"/>
        <v>453.91666666666663</v>
      </c>
      <c r="R12" s="69">
        <v>0</v>
      </c>
      <c r="S12" s="70">
        <f t="shared" si="2"/>
        <v>453.91666666666663</v>
      </c>
    </row>
    <row r="13" spans="1:19" ht="13.5" customHeight="1">
      <c r="A13" s="71" t="s">
        <v>102</v>
      </c>
      <c r="B13" s="5">
        <v>5</v>
      </c>
      <c r="C13" s="5">
        <v>5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v>5</v>
      </c>
      <c r="L13" s="5">
        <v>5</v>
      </c>
      <c r="M13" s="5">
        <v>5</v>
      </c>
      <c r="N13" s="67">
        <f t="shared" si="3"/>
        <v>6</v>
      </c>
      <c r="O13" s="68">
        <f t="shared" si="0"/>
        <v>360</v>
      </c>
      <c r="P13" s="70">
        <v>28</v>
      </c>
      <c r="Q13" s="70">
        <f t="shared" si="1"/>
        <v>388</v>
      </c>
      <c r="R13" s="69">
        <v>0</v>
      </c>
      <c r="S13" s="70">
        <f t="shared" si="2"/>
        <v>388</v>
      </c>
    </row>
    <row r="14" spans="1:19" ht="13.5" customHeight="1" thickBot="1">
      <c r="A14" s="71" t="s">
        <v>104</v>
      </c>
      <c r="B14" s="5">
        <v>5</v>
      </c>
      <c r="C14" s="5">
        <v>5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5</v>
      </c>
      <c r="M14" s="5">
        <v>5</v>
      </c>
      <c r="N14" s="67">
        <f t="shared" si="3"/>
        <v>6</v>
      </c>
      <c r="O14" s="68">
        <f t="shared" si="0"/>
        <v>360</v>
      </c>
      <c r="P14" s="70">
        <v>28.88888888888889</v>
      </c>
      <c r="Q14" s="70">
        <f t="shared" si="1"/>
        <v>388.8888888888889</v>
      </c>
      <c r="R14" s="69">
        <v>0</v>
      </c>
      <c r="S14" s="70">
        <f t="shared" si="2"/>
        <v>388.8888888888889</v>
      </c>
    </row>
    <row r="15" spans="1:19" ht="13.5" customHeight="1" thickBot="1">
      <c r="A15" s="73" t="s">
        <v>60</v>
      </c>
      <c r="B15" s="75">
        <f>SUM(B4:B13)</f>
        <v>101</v>
      </c>
      <c r="C15" s="75">
        <f>SUM(C4:C13)</f>
        <v>101</v>
      </c>
      <c r="D15" s="75">
        <f aca="true" t="shared" si="4" ref="D15:L15">SUM(D4:D13)</f>
        <v>101</v>
      </c>
      <c r="E15" s="75">
        <f t="shared" si="4"/>
        <v>101</v>
      </c>
      <c r="F15" s="75">
        <f t="shared" si="4"/>
        <v>101</v>
      </c>
      <c r="G15" s="75">
        <f t="shared" si="4"/>
        <v>101</v>
      </c>
      <c r="H15" s="75">
        <f t="shared" si="4"/>
        <v>101</v>
      </c>
      <c r="I15" s="75">
        <f t="shared" si="4"/>
        <v>101</v>
      </c>
      <c r="J15" s="75">
        <f t="shared" si="4"/>
        <v>101</v>
      </c>
      <c r="K15" s="75">
        <f t="shared" si="4"/>
        <v>101</v>
      </c>
      <c r="L15" s="75">
        <f t="shared" si="4"/>
        <v>101</v>
      </c>
      <c r="M15" s="74">
        <f>SUM(M4:M14)</f>
        <v>106</v>
      </c>
      <c r="N15" s="76"/>
      <c r="O15" s="77"/>
      <c r="S15" s="108">
        <f>SUM(S4:S14)</f>
        <v>9509.194444444443</v>
      </c>
    </row>
    <row r="16" ht="13.5" customHeight="1" thickBot="1">
      <c r="S16" s="109">
        <f>S15-1379</f>
        <v>8130.194444444443</v>
      </c>
    </row>
    <row r="17" spans="1:14" ht="13.5" customHeight="1" thickBot="1">
      <c r="A17" s="60" t="s">
        <v>43</v>
      </c>
      <c r="B17" s="61" t="s">
        <v>91</v>
      </c>
      <c r="C17" s="61" t="s">
        <v>92</v>
      </c>
      <c r="D17" s="61" t="s">
        <v>93</v>
      </c>
      <c r="E17" s="61" t="s">
        <v>94</v>
      </c>
      <c r="F17" s="61" t="s">
        <v>93</v>
      </c>
      <c r="G17" s="61" t="s">
        <v>95</v>
      </c>
      <c r="H17" s="61" t="s">
        <v>95</v>
      </c>
      <c r="I17" s="61" t="s">
        <v>94</v>
      </c>
      <c r="J17" s="61" t="s">
        <v>96</v>
      </c>
      <c r="K17" s="61" t="s">
        <v>97</v>
      </c>
      <c r="L17" s="61" t="s">
        <v>98</v>
      </c>
      <c r="M17" s="61" t="s">
        <v>99</v>
      </c>
      <c r="N17" s="61" t="s">
        <v>103</v>
      </c>
    </row>
    <row r="18" spans="1:14" ht="12.75" customHeight="1">
      <c r="A18" s="65" t="s">
        <v>50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59">
        <f aca="true" t="shared" si="5" ref="N18:N28">SUM(B18:M18)</f>
        <v>0</v>
      </c>
    </row>
    <row r="19" spans="1:14" ht="12.75" customHeight="1">
      <c r="A19" s="72" t="s">
        <v>51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59">
        <f t="shared" si="5"/>
        <v>0</v>
      </c>
    </row>
    <row r="20" spans="1:14" ht="12.75" customHeight="1">
      <c r="A20" s="72" t="s">
        <v>52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59">
        <f t="shared" si="5"/>
        <v>0</v>
      </c>
    </row>
    <row r="21" spans="1:14" ht="12.75" customHeight="1">
      <c r="A21" s="72" t="s">
        <v>53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59">
        <f t="shared" si="5"/>
        <v>0</v>
      </c>
    </row>
    <row r="22" spans="1:14" ht="12.75" customHeight="1">
      <c r="A22" s="72" t="s">
        <v>54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59">
        <f t="shared" si="5"/>
        <v>0</v>
      </c>
    </row>
    <row r="23" spans="1:14" ht="12.75" customHeight="1">
      <c r="A23" s="72" t="s">
        <v>55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59">
        <f t="shared" si="5"/>
        <v>0</v>
      </c>
    </row>
    <row r="24" spans="1:14" ht="12.75" customHeight="1">
      <c r="A24" s="72" t="s">
        <v>56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59">
        <f t="shared" si="5"/>
        <v>0</v>
      </c>
    </row>
    <row r="25" spans="1:14" ht="12.75" customHeight="1">
      <c r="A25" s="72" t="s">
        <v>57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59">
        <f t="shared" si="5"/>
        <v>0</v>
      </c>
    </row>
    <row r="26" spans="1:14" ht="12.75" customHeight="1">
      <c r="A26" s="72" t="s">
        <v>58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59">
        <f t="shared" si="5"/>
        <v>0</v>
      </c>
    </row>
    <row r="27" spans="1:14" ht="13.5" customHeight="1">
      <c r="A27" s="71" t="s">
        <v>102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59">
        <f t="shared" si="5"/>
        <v>0</v>
      </c>
    </row>
    <row r="28" spans="1:14" ht="13.5" customHeight="1" thickBot="1">
      <c r="A28" s="71" t="s">
        <v>104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59">
        <f t="shared" si="5"/>
        <v>0</v>
      </c>
    </row>
    <row r="29" spans="1:14" ht="13.5" customHeight="1" thickBot="1">
      <c r="A29" s="73" t="s">
        <v>60</v>
      </c>
      <c r="B29" s="75">
        <f>SUM(B18:B28)</f>
        <v>0</v>
      </c>
      <c r="C29" s="75">
        <f>SUM(C18:C28)</f>
        <v>0</v>
      </c>
      <c r="D29" s="75">
        <f>SUM(D18:D27)</f>
        <v>0</v>
      </c>
      <c r="E29" s="75">
        <f>SUM(E18:E27)</f>
        <v>0</v>
      </c>
      <c r="F29" s="75">
        <f>SUM(F18:F27)</f>
        <v>0</v>
      </c>
      <c r="G29" s="75">
        <f>SUM(G18:G27)</f>
        <v>0</v>
      </c>
      <c r="H29" s="80">
        <f aca="true" t="shared" si="6" ref="H29:N29">SUM(H18:H28)</f>
        <v>0</v>
      </c>
      <c r="I29" s="80">
        <f t="shared" si="6"/>
        <v>0</v>
      </c>
      <c r="J29" s="80">
        <f t="shared" si="6"/>
        <v>0</v>
      </c>
      <c r="K29" s="80">
        <f t="shared" si="6"/>
        <v>0</v>
      </c>
      <c r="L29" s="80">
        <f t="shared" si="6"/>
        <v>0</v>
      </c>
      <c r="M29" s="79">
        <f t="shared" si="6"/>
        <v>0</v>
      </c>
      <c r="N29" s="79">
        <f t="shared" si="6"/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64"/>
  <sheetViews>
    <sheetView zoomScale="115" zoomScaleNormal="11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4" sqref="G14"/>
    </sheetView>
  </sheetViews>
  <sheetFormatPr defaultColWidth="10.7109375" defaultRowHeight="12.75" customHeight="1"/>
  <cols>
    <col min="1" max="1" width="4.421875" style="2" customWidth="1"/>
    <col min="2" max="2" width="35.7109375" style="2" customWidth="1"/>
    <col min="3" max="3" width="5.28125" style="2" customWidth="1"/>
    <col min="4" max="4" width="10.00390625" style="2" customWidth="1"/>
    <col min="5" max="5" width="15.7109375" style="2" customWidth="1"/>
    <col min="6" max="6" width="14.28125" style="2" customWidth="1"/>
    <col min="7" max="7" width="8.00390625" style="2" customWidth="1"/>
    <col min="8" max="8" width="16.140625" style="2" customWidth="1"/>
    <col min="9" max="11" width="10.140625" style="2" customWidth="1"/>
    <col min="12" max="12" width="11.57421875" style="2" customWidth="1"/>
    <col min="13" max="16384" width="10.7109375" style="2" customWidth="1"/>
  </cols>
  <sheetData>
    <row r="2" spans="4:6" ht="12.75" customHeight="1">
      <c r="D2" s="81" t="s">
        <v>105</v>
      </c>
      <c r="E2" s="81" t="s">
        <v>106</v>
      </c>
      <c r="F2" s="81" t="s">
        <v>107</v>
      </c>
    </row>
    <row r="4" spans="3:12" ht="12.75" customHeight="1">
      <c r="C4" s="82"/>
      <c r="D4" s="83" t="s">
        <v>108</v>
      </c>
      <c r="E4" s="83" t="s">
        <v>109</v>
      </c>
      <c r="F4" s="59">
        <v>4000</v>
      </c>
      <c r="H4" s="84" t="s">
        <v>110</v>
      </c>
      <c r="I4"/>
      <c r="J4"/>
      <c r="K4"/>
      <c r="L4"/>
    </row>
    <row r="5" spans="2:12" ht="12.75" customHeight="1">
      <c r="B5" s="85" t="s">
        <v>15</v>
      </c>
      <c r="C5" s="82"/>
      <c r="D5" s="83" t="s">
        <v>108</v>
      </c>
      <c r="E5" s="83" t="s">
        <v>109</v>
      </c>
      <c r="F5" s="59">
        <v>4000</v>
      </c>
      <c r="H5"/>
      <c r="I5"/>
      <c r="J5"/>
      <c r="K5"/>
      <c r="L5"/>
    </row>
    <row r="6" spans="2:12" ht="12.75" customHeight="1">
      <c r="B6" s="78" t="s">
        <v>16</v>
      </c>
      <c r="C6" s="82"/>
      <c r="D6" s="83" t="s">
        <v>108</v>
      </c>
      <c r="E6" s="83" t="s">
        <v>109</v>
      </c>
      <c r="H6" s="86" t="s">
        <v>111</v>
      </c>
      <c r="I6" s="87" t="s">
        <v>108</v>
      </c>
      <c r="J6" s="88"/>
      <c r="K6" s="88"/>
      <c r="L6" s="89"/>
    </row>
    <row r="7" spans="2:12" ht="12.75" customHeight="1">
      <c r="B7" s="90" t="s">
        <v>17</v>
      </c>
      <c r="C7" s="82"/>
      <c r="D7" s="83" t="s">
        <v>112</v>
      </c>
      <c r="E7" s="83" t="s">
        <v>109</v>
      </c>
      <c r="H7" s="91" t="s">
        <v>109</v>
      </c>
      <c r="I7" s="92" t="s">
        <v>113</v>
      </c>
      <c r="J7" s="93" t="s">
        <v>112</v>
      </c>
      <c r="K7" s="93" t="s">
        <v>108</v>
      </c>
      <c r="L7" s="94" t="s">
        <v>114</v>
      </c>
    </row>
    <row r="8" spans="2:12" ht="12.75" customHeight="1">
      <c r="B8" s="90" t="s">
        <v>18</v>
      </c>
      <c r="C8" s="82"/>
      <c r="D8" s="83"/>
      <c r="H8" s="95" t="s">
        <v>113</v>
      </c>
      <c r="I8" s="96"/>
      <c r="J8" s="97"/>
      <c r="K8" s="97"/>
      <c r="L8" s="98"/>
    </row>
    <row r="9" spans="2:12" ht="12.75" customHeight="1">
      <c r="B9" s="90" t="s">
        <v>19</v>
      </c>
      <c r="C9" s="82"/>
      <c r="D9" s="83"/>
      <c r="H9" s="99" t="s">
        <v>109</v>
      </c>
      <c r="I9" s="100"/>
      <c r="J9" s="101"/>
      <c r="K9" s="101">
        <v>4000</v>
      </c>
      <c r="L9" s="102">
        <v>4000</v>
      </c>
    </row>
    <row r="10" spans="2:12" ht="12.75" customHeight="1">
      <c r="B10" s="78" t="s">
        <v>20</v>
      </c>
      <c r="C10" s="82"/>
      <c r="D10" s="83"/>
      <c r="H10" s="103" t="s">
        <v>114</v>
      </c>
      <c r="I10" s="104"/>
      <c r="J10" s="105"/>
      <c r="K10" s="105">
        <v>4000</v>
      </c>
      <c r="L10" s="106">
        <v>4000</v>
      </c>
    </row>
    <row r="11" spans="2:8" ht="12.75" customHeight="1">
      <c r="B11" s="90" t="s">
        <v>21</v>
      </c>
      <c r="C11" s="82"/>
      <c r="D11" s="83"/>
      <c r="H11" s="2">
        <f>54/6</f>
        <v>9</v>
      </c>
    </row>
    <row r="12" spans="2:4" ht="12.75" customHeight="1">
      <c r="B12" s="90" t="s">
        <v>22</v>
      </c>
      <c r="C12" s="82"/>
      <c r="D12" s="83"/>
    </row>
    <row r="13" spans="2:4" ht="12.75" customHeight="1">
      <c r="B13" s="107" t="s">
        <v>23</v>
      </c>
      <c r="C13" s="82"/>
      <c r="D13" s="83"/>
    </row>
    <row r="14" spans="2:4" ht="12.75" customHeight="1">
      <c r="B14" s="90" t="s">
        <v>24</v>
      </c>
      <c r="C14" s="82"/>
      <c r="D14" s="83"/>
    </row>
    <row r="15" spans="2:4" ht="12.75" customHeight="1">
      <c r="B15" s="78" t="s">
        <v>25</v>
      </c>
      <c r="C15" s="82"/>
      <c r="D15" s="83"/>
    </row>
    <row r="16" spans="2:4" ht="12.75" customHeight="1">
      <c r="B16" s="90" t="s">
        <v>26</v>
      </c>
      <c r="D16" s="83"/>
    </row>
    <row r="17" spans="2:4" ht="12.75" customHeight="1">
      <c r="B17" s="107" t="s">
        <v>27</v>
      </c>
      <c r="C17" s="82"/>
      <c r="D17" s="83"/>
    </row>
    <row r="18" spans="2:4" ht="12.75" customHeight="1">
      <c r="B18" s="90" t="s">
        <v>115</v>
      </c>
      <c r="C18" s="82"/>
      <c r="D18" s="83"/>
    </row>
    <row r="19" spans="2:4" ht="12.75" customHeight="1">
      <c r="B19" s="90" t="s">
        <v>28</v>
      </c>
      <c r="C19" s="82"/>
      <c r="D19" s="83"/>
    </row>
    <row r="20" spans="2:4" ht="12.75" customHeight="1">
      <c r="B20" s="90" t="s">
        <v>29</v>
      </c>
      <c r="C20" s="82"/>
      <c r="D20" s="83"/>
    </row>
    <row r="21" spans="2:4" ht="12.75" customHeight="1">
      <c r="B21" s="90" t="s">
        <v>30</v>
      </c>
      <c r="C21" s="82"/>
      <c r="D21" s="83"/>
    </row>
    <row r="22" spans="2:4" ht="12.75" customHeight="1">
      <c r="B22" s="90" t="s">
        <v>31</v>
      </c>
      <c r="C22" s="82"/>
      <c r="D22" s="83"/>
    </row>
    <row r="23" spans="2:4" ht="12.75" customHeight="1">
      <c r="B23" s="90" t="s">
        <v>32</v>
      </c>
      <c r="C23" s="82"/>
      <c r="D23" s="83"/>
    </row>
    <row r="24" spans="2:4" ht="12.75" customHeight="1">
      <c r="B24" s="82"/>
      <c r="C24" s="82"/>
      <c r="D24" s="83"/>
    </row>
    <row r="25" spans="2:4" ht="12.75" customHeight="1">
      <c r="B25" s="90" t="s">
        <v>108</v>
      </c>
      <c r="C25" s="82"/>
      <c r="D25" s="83"/>
    </row>
    <row r="26" spans="2:4" ht="12.75" customHeight="1">
      <c r="B26" s="90" t="s">
        <v>116</v>
      </c>
      <c r="C26" s="82"/>
      <c r="D26" s="83"/>
    </row>
    <row r="27" spans="2:4" ht="12.75" customHeight="1">
      <c r="B27" s="90" t="s">
        <v>117</v>
      </c>
      <c r="C27" s="82"/>
      <c r="D27" s="83"/>
    </row>
    <row r="28" spans="2:4" ht="12.75" customHeight="1">
      <c r="B28" s="90" t="s">
        <v>112</v>
      </c>
      <c r="C28" s="82"/>
      <c r="D28" s="83"/>
    </row>
    <row r="29" spans="2:4" ht="12.75" customHeight="1">
      <c r="B29" s="90" t="s">
        <v>118</v>
      </c>
      <c r="C29" s="82"/>
      <c r="D29" s="83"/>
    </row>
    <row r="30" spans="2:4" ht="12.75" customHeight="1">
      <c r="B30" s="90" t="s">
        <v>119</v>
      </c>
      <c r="C30" s="82"/>
      <c r="D30" s="83"/>
    </row>
    <row r="31" spans="2:4" ht="12.75" customHeight="1">
      <c r="B31" s="90" t="s">
        <v>120</v>
      </c>
      <c r="C31" s="82"/>
      <c r="D31" s="83"/>
    </row>
    <row r="32" spans="2:4" ht="12.75" customHeight="1">
      <c r="B32" s="90" t="s">
        <v>121</v>
      </c>
      <c r="C32" s="82"/>
      <c r="D32" s="83"/>
    </row>
    <row r="33" spans="2:4" ht="12.75" customHeight="1">
      <c r="B33" s="90" t="s">
        <v>122</v>
      </c>
      <c r="D33" s="83"/>
    </row>
    <row r="34" spans="2:4" ht="12.75" customHeight="1">
      <c r="B34" s="90" t="s">
        <v>123</v>
      </c>
      <c r="D34" s="83"/>
    </row>
    <row r="35" spans="2:4" ht="12.75" customHeight="1">
      <c r="B35" s="90" t="s">
        <v>124</v>
      </c>
      <c r="D35" s="83"/>
    </row>
    <row r="36" spans="2:4" ht="12.75" customHeight="1">
      <c r="B36" s="90" t="s">
        <v>125</v>
      </c>
      <c r="D36" s="83"/>
    </row>
    <row r="37" ht="12.75" customHeight="1">
      <c r="D37" s="83"/>
    </row>
    <row r="38" ht="12.75" customHeight="1">
      <c r="D38" s="83"/>
    </row>
    <row r="39" ht="12.75" customHeight="1">
      <c r="D39" s="83"/>
    </row>
    <row r="40" ht="12.75" customHeight="1">
      <c r="D40" s="83"/>
    </row>
    <row r="41" ht="12.75" customHeight="1">
      <c r="D41" s="83"/>
    </row>
    <row r="42" ht="12.75" customHeight="1">
      <c r="D42" s="83"/>
    </row>
    <row r="43" ht="12.75" customHeight="1">
      <c r="D43" s="83"/>
    </row>
    <row r="44" ht="12.75" customHeight="1">
      <c r="D44" s="83"/>
    </row>
    <row r="45" ht="12.75" customHeight="1">
      <c r="D45" s="83"/>
    </row>
    <row r="46" ht="12.75" customHeight="1">
      <c r="D46" s="83"/>
    </row>
    <row r="47" ht="12.75" customHeight="1">
      <c r="D47" s="83"/>
    </row>
    <row r="48" ht="12.75" customHeight="1">
      <c r="D48" s="83"/>
    </row>
    <row r="49" ht="12.75" customHeight="1">
      <c r="D49" s="83"/>
    </row>
    <row r="50" ht="12.75" customHeight="1">
      <c r="D50" s="83"/>
    </row>
    <row r="51" ht="12.75" customHeight="1">
      <c r="D51" s="83"/>
    </row>
    <row r="52" ht="12.75" customHeight="1">
      <c r="D52" s="83"/>
    </row>
    <row r="53" ht="12.75" customHeight="1">
      <c r="D53" s="83"/>
    </row>
    <row r="54" ht="12.75" customHeight="1">
      <c r="D54" s="83"/>
    </row>
    <row r="55" ht="12.75" customHeight="1">
      <c r="D55" s="83"/>
    </row>
    <row r="56" ht="12.75" customHeight="1">
      <c r="D56" s="83"/>
    </row>
    <row r="57" ht="12.75" customHeight="1">
      <c r="D57" s="83"/>
    </row>
    <row r="58" ht="12.75" customHeight="1">
      <c r="D58" s="83"/>
    </row>
    <row r="59" ht="12.75" customHeight="1">
      <c r="D59" s="83"/>
    </row>
    <row r="60" ht="12.75" customHeight="1">
      <c r="D60" s="83"/>
    </row>
    <row r="61" ht="12.75" customHeight="1">
      <c r="D61" s="83"/>
    </row>
    <row r="62" ht="12.75" customHeight="1">
      <c r="D62" s="83"/>
    </row>
    <row r="63" ht="12.75" customHeight="1">
      <c r="D63" s="83"/>
    </row>
    <row r="64" ht="12.75" customHeight="1">
      <c r="D64" s="83"/>
    </row>
    <row r="65" ht="12.75" customHeight="1">
      <c r="D65" s="83"/>
    </row>
    <row r="66" ht="12.75" customHeight="1">
      <c r="D66" s="83"/>
    </row>
    <row r="67" ht="12.75" customHeight="1">
      <c r="D67" s="83"/>
    </row>
    <row r="68" ht="12.75" customHeight="1">
      <c r="D68" s="83"/>
    </row>
    <row r="69" ht="12.75" customHeight="1">
      <c r="D69" s="83"/>
    </row>
    <row r="70" ht="12.75" customHeight="1">
      <c r="D70" s="83"/>
    </row>
    <row r="71" ht="12.75" customHeight="1">
      <c r="D71" s="83"/>
    </row>
    <row r="72" ht="12.75" customHeight="1">
      <c r="D72" s="83"/>
    </row>
    <row r="73" ht="12.75" customHeight="1">
      <c r="D73" s="83"/>
    </row>
    <row r="74" ht="12.75" customHeight="1">
      <c r="D74" s="83"/>
    </row>
    <row r="75" ht="12.75" customHeight="1">
      <c r="D75" s="83"/>
    </row>
    <row r="76" ht="12.75" customHeight="1">
      <c r="D76" s="83"/>
    </row>
    <row r="77" ht="12.75" customHeight="1">
      <c r="D77" s="83"/>
    </row>
    <row r="78" ht="12.75" customHeight="1">
      <c r="D78" s="83"/>
    </row>
    <row r="79" ht="12.75" customHeight="1">
      <c r="D79" s="83"/>
    </row>
    <row r="80" ht="12.75" customHeight="1">
      <c r="D80" s="83"/>
    </row>
    <row r="81" ht="12.75" customHeight="1">
      <c r="D81" s="83"/>
    </row>
    <row r="82" ht="12.75" customHeight="1">
      <c r="D82" s="83"/>
    </row>
    <row r="83" ht="12.75" customHeight="1">
      <c r="D83" s="83"/>
    </row>
    <row r="84" ht="12.75" customHeight="1">
      <c r="D84" s="83"/>
    </row>
    <row r="85" ht="12.75" customHeight="1">
      <c r="D85" s="83"/>
    </row>
    <row r="86" ht="12.75" customHeight="1">
      <c r="D86" s="83"/>
    </row>
    <row r="87" ht="12.75" customHeight="1">
      <c r="D87" s="83"/>
    </row>
    <row r="88" ht="12.75" customHeight="1">
      <c r="D88" s="83"/>
    </row>
    <row r="89" ht="12.75" customHeight="1">
      <c r="D89" s="83"/>
    </row>
    <row r="90" ht="12.75" customHeight="1">
      <c r="D90" s="83"/>
    </row>
    <row r="91" ht="12.75" customHeight="1">
      <c r="D91" s="83"/>
    </row>
    <row r="92" ht="12.75" customHeight="1">
      <c r="D92" s="83"/>
    </row>
    <row r="93" ht="12.75" customHeight="1">
      <c r="D93" s="83"/>
    </row>
    <row r="94" ht="12.75" customHeight="1">
      <c r="D94" s="83"/>
    </row>
    <row r="95" ht="12.75" customHeight="1">
      <c r="D95" s="83"/>
    </row>
    <row r="96" ht="12.75" customHeight="1">
      <c r="D96" s="83"/>
    </row>
    <row r="97" ht="12.75" customHeight="1">
      <c r="D97" s="83"/>
    </row>
    <row r="98" ht="12.75" customHeight="1">
      <c r="D98" s="83"/>
    </row>
    <row r="99" ht="12.75" customHeight="1">
      <c r="D99" s="83"/>
    </row>
    <row r="100" ht="12.75" customHeight="1">
      <c r="D100" s="83"/>
    </row>
    <row r="101" ht="12.75" customHeight="1">
      <c r="D101" s="83"/>
    </row>
    <row r="102" ht="12.75" customHeight="1">
      <c r="D102" s="83"/>
    </row>
    <row r="103" ht="12.75" customHeight="1">
      <c r="D103" s="83"/>
    </row>
    <row r="104" ht="12.75" customHeight="1">
      <c r="D104" s="83"/>
    </row>
    <row r="105" ht="12.75" customHeight="1">
      <c r="D105" s="83"/>
    </row>
    <row r="106" ht="12.75" customHeight="1">
      <c r="D106" s="83"/>
    </row>
    <row r="107" ht="12.75" customHeight="1">
      <c r="D107" s="83"/>
    </row>
    <row r="108" ht="12.75" customHeight="1">
      <c r="D108" s="83"/>
    </row>
    <row r="109" ht="12.75" customHeight="1">
      <c r="D109" s="83"/>
    </row>
    <row r="110" ht="12.75" customHeight="1">
      <c r="D110" s="83"/>
    </row>
    <row r="111" ht="12.75" customHeight="1">
      <c r="D111" s="83"/>
    </row>
    <row r="112" ht="12.75" customHeight="1">
      <c r="D112" s="83"/>
    </row>
    <row r="113" ht="12.75" customHeight="1">
      <c r="D113" s="83"/>
    </row>
    <row r="114" ht="12.75" customHeight="1">
      <c r="D114" s="83"/>
    </row>
    <row r="115" ht="12.75" customHeight="1">
      <c r="D115" s="83"/>
    </row>
    <row r="116" ht="12.75" customHeight="1">
      <c r="D116" s="83"/>
    </row>
    <row r="117" ht="12.75" customHeight="1">
      <c r="D117" s="83"/>
    </row>
    <row r="118" ht="12.75" customHeight="1">
      <c r="D118" s="83"/>
    </row>
    <row r="119" ht="12.75" customHeight="1">
      <c r="D119" s="83"/>
    </row>
    <row r="120" ht="12.75" customHeight="1">
      <c r="D120" s="83"/>
    </row>
    <row r="121" ht="12.75" customHeight="1">
      <c r="D121" s="83"/>
    </row>
    <row r="122" ht="12.75" customHeight="1">
      <c r="D122" s="83"/>
    </row>
    <row r="123" ht="12.75" customHeight="1">
      <c r="D123" s="83"/>
    </row>
    <row r="124" ht="12.75" customHeight="1">
      <c r="D124" s="83"/>
    </row>
    <row r="125" ht="12.75" customHeight="1">
      <c r="D125" s="83"/>
    </row>
    <row r="126" ht="12.75" customHeight="1">
      <c r="D126" s="83"/>
    </row>
    <row r="127" ht="12.75" customHeight="1">
      <c r="D127" s="83"/>
    </row>
    <row r="128" ht="12.75" customHeight="1">
      <c r="D128" s="83"/>
    </row>
    <row r="129" ht="12.75" customHeight="1">
      <c r="D129" s="83"/>
    </row>
    <row r="130" ht="12.75" customHeight="1">
      <c r="D130" s="83"/>
    </row>
    <row r="131" ht="12.75" customHeight="1">
      <c r="D131" s="83"/>
    </row>
    <row r="132" ht="12.75" customHeight="1">
      <c r="D132" s="83"/>
    </row>
    <row r="133" ht="12.75" customHeight="1">
      <c r="D133" s="83"/>
    </row>
    <row r="134" ht="12.75" customHeight="1">
      <c r="D134" s="83"/>
    </row>
    <row r="135" ht="12.75" customHeight="1">
      <c r="D135" s="83"/>
    </row>
    <row r="136" ht="12.75" customHeight="1">
      <c r="D136" s="83"/>
    </row>
    <row r="137" ht="12.75" customHeight="1">
      <c r="D137" s="83"/>
    </row>
    <row r="138" ht="12.75" customHeight="1">
      <c r="D138" s="83"/>
    </row>
    <row r="139" ht="12.75" customHeight="1">
      <c r="D139" s="83"/>
    </row>
    <row r="140" ht="12.75" customHeight="1">
      <c r="D140" s="83"/>
    </row>
    <row r="141" ht="12.75" customHeight="1">
      <c r="D141" s="83"/>
    </row>
    <row r="142" ht="12.75" customHeight="1">
      <c r="D142" s="83"/>
    </row>
    <row r="143" ht="12.75" customHeight="1">
      <c r="D143" s="83"/>
    </row>
    <row r="144" ht="12.75" customHeight="1">
      <c r="D144" s="83"/>
    </row>
    <row r="145" ht="12.75" customHeight="1">
      <c r="D145" s="83"/>
    </row>
    <row r="146" ht="12.75" customHeight="1">
      <c r="D146" s="83"/>
    </row>
    <row r="147" ht="12.75" customHeight="1">
      <c r="D147" s="83"/>
    </row>
    <row r="148" ht="12.75" customHeight="1">
      <c r="D148" s="83"/>
    </row>
    <row r="149" ht="12.75" customHeight="1">
      <c r="D149" s="83"/>
    </row>
    <row r="150" ht="12.75" customHeight="1">
      <c r="D150" s="83"/>
    </row>
    <row r="151" ht="12.75" customHeight="1">
      <c r="D151" s="83"/>
    </row>
    <row r="152" ht="12.75" customHeight="1">
      <c r="D152" s="83"/>
    </row>
    <row r="153" ht="12.75" customHeight="1">
      <c r="D153" s="83"/>
    </row>
    <row r="154" ht="12.75" customHeight="1">
      <c r="D154" s="83"/>
    </row>
    <row r="155" ht="12.75" customHeight="1">
      <c r="D155" s="83"/>
    </row>
    <row r="156" ht="12.75" customHeight="1">
      <c r="D156" s="83"/>
    </row>
    <row r="157" ht="12.75" customHeight="1">
      <c r="D157" s="83"/>
    </row>
    <row r="158" ht="12.75" customHeight="1">
      <c r="D158" s="83"/>
    </row>
    <row r="159" ht="12.75" customHeight="1">
      <c r="D159" s="83"/>
    </row>
    <row r="160" ht="12.75" customHeight="1">
      <c r="D160" s="83"/>
    </row>
    <row r="161" ht="12.75" customHeight="1">
      <c r="D161" s="83"/>
    </row>
    <row r="162" ht="12.75" customHeight="1">
      <c r="D162" s="83"/>
    </row>
    <row r="163" ht="12.75" customHeight="1">
      <c r="D163" s="83"/>
    </row>
    <row r="164" ht="12.75" customHeight="1">
      <c r="D164" s="8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</dc:creator>
  <cp:keywords/>
  <dc:description/>
  <cp:lastModifiedBy>SALA PROFESORES</cp:lastModifiedBy>
  <dcterms:created xsi:type="dcterms:W3CDTF">2012-01-27T21:43:15Z</dcterms:created>
  <dcterms:modified xsi:type="dcterms:W3CDTF">2012-05-15T13:53:34Z</dcterms:modified>
  <cp:category/>
  <cp:version/>
  <cp:contentType/>
  <cp:contentStatus/>
</cp:coreProperties>
</file>